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OneDrive - CARNET\Desktop\"/>
    </mc:Choice>
  </mc:AlternateContent>
  <xr:revisionPtr revIDLastSave="0" documentId="13_ncr:1_{20C9FF11-E962-4810-B84A-CF010580BDE8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 " sheetId="15" r:id="rId1"/>
    <sheet name="Račun prihoda i rashoda" sheetId="13" r:id="rId2"/>
    <sheet name="Rashodi prema funkcijskoj kl" sheetId="16" r:id="rId3"/>
    <sheet name="Račun financiranja" sheetId="17" r:id="rId4"/>
    <sheet name="Posebni dio" sheetId="10" r:id="rId5"/>
  </sheets>
  <definedNames>
    <definedName name="_xlnm._FilterDatabase" localSheetId="4" hidden="1">'Posebni dio'!$A$11:$M$377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6" l="1"/>
  <c r="F25" i="16"/>
  <c r="F24" i="16"/>
  <c r="F21" i="16"/>
  <c r="F20" i="16"/>
  <c r="F19" i="16"/>
  <c r="F18" i="16"/>
  <c r="F17" i="16"/>
  <c r="F13" i="16"/>
  <c r="F12" i="16"/>
  <c r="F11" i="16"/>
  <c r="E10" i="16"/>
  <c r="E11" i="16"/>
  <c r="E12" i="16"/>
  <c r="E13" i="16"/>
  <c r="E17" i="16"/>
  <c r="E18" i="16"/>
  <c r="E19" i="16"/>
  <c r="E20" i="16"/>
  <c r="E21" i="16"/>
  <c r="E24" i="16"/>
  <c r="E25" i="16"/>
  <c r="D17" i="16"/>
  <c r="D19" i="16" s="1"/>
  <c r="D18" i="16" s="1"/>
  <c r="C17" i="16"/>
  <c r="C19" i="16" s="1"/>
  <c r="G12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2" i="13"/>
  <c r="G71" i="13"/>
  <c r="G70" i="13"/>
  <c r="G67" i="13"/>
  <c r="G66" i="13"/>
  <c r="G65" i="13"/>
  <c r="G64" i="13"/>
  <c r="G63" i="13"/>
  <c r="G62" i="13"/>
  <c r="G61" i="13"/>
  <c r="G60" i="13"/>
  <c r="G59" i="13"/>
  <c r="G58" i="13"/>
  <c r="G57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2" i="13"/>
  <c r="G31" i="13"/>
  <c r="G30" i="13"/>
  <c r="G26" i="13"/>
  <c r="G25" i="13"/>
  <c r="G24" i="13"/>
  <c r="G19" i="13"/>
  <c r="G18" i="13"/>
  <c r="G17" i="13"/>
  <c r="G16" i="13"/>
  <c r="G15" i="13"/>
  <c r="G14" i="13"/>
  <c r="G13" i="13"/>
  <c r="F12" i="13"/>
  <c r="F94" i="13"/>
  <c r="F93" i="13"/>
  <c r="F92" i="13"/>
  <c r="F89" i="13"/>
  <c r="F88" i="13"/>
  <c r="F87" i="13"/>
  <c r="F79" i="13"/>
  <c r="F78" i="13"/>
  <c r="F77" i="13"/>
  <c r="F74" i="13"/>
  <c r="F73" i="13"/>
  <c r="F72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29" i="13"/>
  <c r="F28" i="13"/>
  <c r="F27" i="13"/>
  <c r="F23" i="13"/>
  <c r="F22" i="13"/>
  <c r="F21" i="13"/>
  <c r="F20" i="13"/>
  <c r="F19" i="13"/>
  <c r="F18" i="13"/>
  <c r="F17" i="13"/>
  <c r="F16" i="13"/>
  <c r="F15" i="13"/>
  <c r="F14" i="13"/>
  <c r="F13" i="13"/>
  <c r="E60" i="13"/>
  <c r="E87" i="13"/>
  <c r="E98" i="13"/>
  <c r="E20" i="13"/>
  <c r="C20" i="13"/>
  <c r="L378" i="10"/>
  <c r="M8" i="10"/>
  <c r="M404" i="10"/>
  <c r="M403" i="10"/>
  <c r="M402" i="10"/>
  <c r="M401" i="10"/>
  <c r="M400" i="10"/>
  <c r="M399" i="10"/>
  <c r="M398" i="10"/>
  <c r="M397" i="10"/>
  <c r="M396" i="10"/>
  <c r="M395" i="10"/>
  <c r="M394" i="10"/>
  <c r="M393" i="10"/>
  <c r="M392" i="10"/>
  <c r="M391" i="10"/>
  <c r="M390" i="10"/>
  <c r="M389" i="10"/>
  <c r="M388" i="10"/>
  <c r="M387" i="10"/>
  <c r="M386" i="10"/>
  <c r="M385" i="10"/>
  <c r="M384" i="10"/>
  <c r="M383" i="10"/>
  <c r="M382" i="10"/>
  <c r="M381" i="10"/>
  <c r="M380" i="10"/>
  <c r="M379" i="10"/>
  <c r="M378" i="10"/>
  <c r="M377" i="10"/>
  <c r="M376" i="10"/>
  <c r="M375" i="10"/>
  <c r="M374" i="10"/>
  <c r="M373" i="10"/>
  <c r="M372" i="10"/>
  <c r="M371" i="10"/>
  <c r="M370" i="10"/>
  <c r="M369" i="10"/>
  <c r="M368" i="10"/>
  <c r="M367" i="10"/>
  <c r="M366" i="10"/>
  <c r="M365" i="10"/>
  <c r="M364" i="10"/>
  <c r="M363" i="10"/>
  <c r="M362" i="10"/>
  <c r="M361" i="10"/>
  <c r="M360" i="10"/>
  <c r="M359" i="10"/>
  <c r="M358" i="10"/>
  <c r="M357" i="10"/>
  <c r="M356" i="10"/>
  <c r="M355" i="10"/>
  <c r="M354" i="10"/>
  <c r="M353" i="10"/>
  <c r="M352" i="10"/>
  <c r="M351" i="10"/>
  <c r="M350" i="10"/>
  <c r="M349" i="10"/>
  <c r="M348" i="10"/>
  <c r="M347" i="10"/>
  <c r="M346" i="10"/>
  <c r="M345" i="10"/>
  <c r="M344" i="10"/>
  <c r="M343" i="10"/>
  <c r="M342" i="10"/>
  <c r="M341" i="10"/>
  <c r="M340" i="10"/>
  <c r="M339" i="10"/>
  <c r="M338" i="10"/>
  <c r="M337" i="10"/>
  <c r="M336" i="10"/>
  <c r="M335" i="10"/>
  <c r="M334" i="10"/>
  <c r="M333" i="10"/>
  <c r="M332" i="10"/>
  <c r="M331" i="10"/>
  <c r="M330" i="10"/>
  <c r="M329" i="10"/>
  <c r="M328" i="10"/>
  <c r="M327" i="10"/>
  <c r="M326" i="10"/>
  <c r="M325" i="10"/>
  <c r="M324" i="10"/>
  <c r="M323" i="10"/>
  <c r="M322" i="10"/>
  <c r="M321" i="10"/>
  <c r="M320" i="10"/>
  <c r="M319" i="10"/>
  <c r="M318" i="10"/>
  <c r="M317" i="10"/>
  <c r="M316" i="10"/>
  <c r="M315" i="10"/>
  <c r="M314" i="10"/>
  <c r="M313" i="10"/>
  <c r="M312" i="10"/>
  <c r="M311" i="10"/>
  <c r="M310" i="10"/>
  <c r="M305" i="10"/>
  <c r="M304" i="10"/>
  <c r="M299" i="10"/>
  <c r="M298" i="10"/>
  <c r="M297" i="10"/>
  <c r="M296" i="10"/>
  <c r="M295" i="10"/>
  <c r="M294" i="10"/>
  <c r="M293" i="10"/>
  <c r="M292" i="10"/>
  <c r="M291" i="10"/>
  <c r="M290" i="10"/>
  <c r="M289" i="10"/>
  <c r="M288" i="10"/>
  <c r="M287" i="10"/>
  <c r="M286" i="10"/>
  <c r="M285" i="10"/>
  <c r="M284" i="10"/>
  <c r="M283" i="10"/>
  <c r="M282" i="10"/>
  <c r="M281" i="10"/>
  <c r="M280" i="10"/>
  <c r="M279" i="10"/>
  <c r="M278" i="10"/>
  <c r="M277" i="10"/>
  <c r="M275" i="10"/>
  <c r="M274" i="10"/>
  <c r="M273" i="10"/>
  <c r="M272" i="10"/>
  <c r="M271" i="10"/>
  <c r="M270" i="10"/>
  <c r="M269" i="10"/>
  <c r="M268" i="10"/>
  <c r="M267" i="10"/>
  <c r="M266" i="10"/>
  <c r="M265" i="10"/>
  <c r="M264" i="10"/>
  <c r="M263" i="10"/>
  <c r="M262" i="10"/>
  <c r="M261" i="10"/>
  <c r="M260" i="10"/>
  <c r="M259" i="10"/>
  <c r="M258" i="10"/>
  <c r="M257" i="10"/>
  <c r="M256" i="10"/>
  <c r="M255" i="10"/>
  <c r="M254" i="10"/>
  <c r="M253" i="10"/>
  <c r="M252" i="10"/>
  <c r="M251" i="10"/>
  <c r="M250" i="10"/>
  <c r="M249" i="10"/>
  <c r="M248" i="10"/>
  <c r="M247" i="10"/>
  <c r="M246" i="10"/>
  <c r="M245" i="10"/>
  <c r="M244" i="10"/>
  <c r="M243" i="10"/>
  <c r="M242" i="10"/>
  <c r="M241" i="10"/>
  <c r="M240" i="10"/>
  <c r="M239" i="10"/>
  <c r="M238" i="10"/>
  <c r="M237" i="10"/>
  <c r="M236" i="10"/>
  <c r="M235" i="10"/>
  <c r="M234" i="10"/>
  <c r="M233" i="10"/>
  <c r="M232" i="10"/>
  <c r="M231" i="10"/>
  <c r="M230" i="10"/>
  <c r="M229" i="10"/>
  <c r="M228" i="10"/>
  <c r="M227" i="10"/>
  <c r="M226" i="10"/>
  <c r="M225" i="10"/>
  <c r="M224" i="10"/>
  <c r="M223" i="10"/>
  <c r="M222" i="10"/>
  <c r="M221" i="10"/>
  <c r="M220" i="10"/>
  <c r="M219" i="10"/>
  <c r="M218" i="10"/>
  <c r="M217" i="10"/>
  <c r="M216" i="10"/>
  <c r="M215" i="10"/>
  <c r="M214" i="10"/>
  <c r="M212" i="10"/>
  <c r="M207" i="10"/>
  <c r="M206" i="10"/>
  <c r="M205" i="10"/>
  <c r="M204" i="10"/>
  <c r="M203" i="10"/>
  <c r="M202" i="10"/>
  <c r="M201" i="10"/>
  <c r="M200" i="10"/>
  <c r="M199" i="10"/>
  <c r="M198" i="10"/>
  <c r="M197" i="10"/>
  <c r="M196" i="10"/>
  <c r="M195" i="10"/>
  <c r="M194" i="10"/>
  <c r="M193" i="10"/>
  <c r="M192" i="10"/>
  <c r="M191" i="10"/>
  <c r="M190" i="10"/>
  <c r="M189" i="10"/>
  <c r="M188" i="10"/>
  <c r="M187" i="10"/>
  <c r="M186" i="10"/>
  <c r="M185" i="10"/>
  <c r="M184" i="10"/>
  <c r="M183" i="10"/>
  <c r="M182" i="10"/>
  <c r="M181" i="10"/>
  <c r="M180" i="10"/>
  <c r="M179" i="10"/>
  <c r="M178" i="10"/>
  <c r="M177" i="10"/>
  <c r="M176" i="10"/>
  <c r="M175" i="10"/>
  <c r="M174" i="10"/>
  <c r="M173" i="10"/>
  <c r="M172" i="10"/>
  <c r="M171" i="10"/>
  <c r="M170" i="10"/>
  <c r="M169" i="10"/>
  <c r="M168" i="10"/>
  <c r="M165" i="10"/>
  <c r="M164" i="10"/>
  <c r="M162" i="10"/>
  <c r="M161" i="10"/>
  <c r="M159" i="10"/>
  <c r="M158" i="10"/>
  <c r="M157" i="10"/>
  <c r="M155" i="10"/>
  <c r="M154" i="10"/>
  <c r="M152" i="10"/>
  <c r="M151" i="10"/>
  <c r="M150" i="10"/>
  <c r="M149" i="10"/>
  <c r="M148" i="10"/>
  <c r="M147" i="10"/>
  <c r="M146" i="10"/>
  <c r="M145" i="10"/>
  <c r="M144" i="10"/>
  <c r="M143" i="10"/>
  <c r="M142" i="10"/>
  <c r="M141" i="10"/>
  <c r="M140" i="10"/>
  <c r="M139" i="10"/>
  <c r="M133" i="10"/>
  <c r="M132" i="10"/>
  <c r="M131" i="10"/>
  <c r="M130" i="10"/>
  <c r="M129" i="10"/>
  <c r="M124" i="10"/>
  <c r="M123" i="10"/>
  <c r="M122" i="10"/>
  <c r="M121" i="10"/>
  <c r="M120" i="10"/>
  <c r="M119" i="10"/>
  <c r="M118" i="10"/>
  <c r="M117" i="10"/>
  <c r="M116" i="10"/>
  <c r="M115" i="10"/>
  <c r="M114" i="10"/>
  <c r="M113" i="10"/>
  <c r="M112" i="10"/>
  <c r="M111" i="10"/>
  <c r="M110" i="10"/>
  <c r="M109" i="10"/>
  <c r="M108" i="10"/>
  <c r="M107" i="10"/>
  <c r="M104" i="10"/>
  <c r="M102" i="10"/>
  <c r="M100" i="10"/>
  <c r="M94" i="10"/>
  <c r="M93" i="10"/>
  <c r="M92" i="10"/>
  <c r="M91" i="10"/>
  <c r="M90" i="10"/>
  <c r="M89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L397" i="10"/>
  <c r="L393" i="10"/>
  <c r="L392" i="10"/>
  <c r="L391" i="10"/>
  <c r="L390" i="10"/>
  <c r="L389" i="10"/>
  <c r="L387" i="10"/>
  <c r="L386" i="10"/>
  <c r="L385" i="10"/>
  <c r="L384" i="10"/>
  <c r="L383" i="10"/>
  <c r="L382" i="10"/>
  <c r="L381" i="10"/>
  <c r="L380" i="10"/>
  <c r="L379" i="10"/>
  <c r="L377" i="10"/>
  <c r="L373" i="10"/>
  <c r="L372" i="10"/>
  <c r="L371" i="10"/>
  <c r="L370" i="10"/>
  <c r="L367" i="10"/>
  <c r="L362" i="10"/>
  <c r="L361" i="10"/>
  <c r="L360" i="10"/>
  <c r="L359" i="10"/>
  <c r="L358" i="10"/>
  <c r="L357" i="10"/>
  <c r="L356" i="10"/>
  <c r="L355" i="10"/>
  <c r="L354" i="10"/>
  <c r="L353" i="10"/>
  <c r="L352" i="10"/>
  <c r="L351" i="10"/>
  <c r="L350" i="10"/>
  <c r="L349" i="10"/>
  <c r="L348" i="10"/>
  <c r="L347" i="10"/>
  <c r="L346" i="10"/>
  <c r="L345" i="10"/>
  <c r="L344" i="10"/>
  <c r="L343" i="10"/>
  <c r="L342" i="10"/>
  <c r="L341" i="10"/>
  <c r="L340" i="10"/>
  <c r="L339" i="10"/>
  <c r="L338" i="10"/>
  <c r="L337" i="10"/>
  <c r="L336" i="10"/>
  <c r="L335" i="10"/>
  <c r="L333" i="10"/>
  <c r="L332" i="10"/>
  <c r="L331" i="10"/>
  <c r="L330" i="10"/>
  <c r="L329" i="10"/>
  <c r="L328" i="10"/>
  <c r="L327" i="10"/>
  <c r="L324" i="10"/>
  <c r="L323" i="10"/>
  <c r="L322" i="10"/>
  <c r="L321" i="10"/>
  <c r="L320" i="10"/>
  <c r="L319" i="10"/>
  <c r="L318" i="10"/>
  <c r="L317" i="10"/>
  <c r="L315" i="10"/>
  <c r="L310" i="10"/>
  <c r="L309" i="10"/>
  <c r="L308" i="10"/>
  <c r="L307" i="10"/>
  <c r="L306" i="10"/>
  <c r="L305" i="10"/>
  <c r="L304" i="10"/>
  <c r="L303" i="10"/>
  <c r="L302" i="10"/>
  <c r="L301" i="10"/>
  <c r="L300" i="10"/>
  <c r="L299" i="10"/>
  <c r="L298" i="10"/>
  <c r="L296" i="10"/>
  <c r="L295" i="10"/>
  <c r="L294" i="10"/>
  <c r="L293" i="10"/>
  <c r="L292" i="10"/>
  <c r="L291" i="10"/>
  <c r="L290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5" i="10"/>
  <c r="L164" i="10"/>
  <c r="L163" i="10"/>
  <c r="L162" i="10"/>
  <c r="L161" i="10"/>
  <c r="L160" i="10"/>
  <c r="L159" i="10"/>
  <c r="L158" i="10"/>
  <c r="L157" i="10"/>
  <c r="L155" i="10"/>
  <c r="L154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2" i="10"/>
  <c r="L121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K120" i="10"/>
  <c r="K12" i="10"/>
  <c r="K150" i="10"/>
  <c r="K306" i="10"/>
  <c r="K305" i="10" s="1"/>
  <c r="K318" i="10"/>
  <c r="K335" i="10"/>
  <c r="K388" i="10"/>
  <c r="K267" i="10"/>
  <c r="H404" i="10"/>
  <c r="H403" i="10" s="1"/>
  <c r="H402" i="10" s="1"/>
  <c r="H401" i="10" s="1"/>
  <c r="G404" i="10"/>
  <c r="G403" i="10" s="1"/>
  <c r="G402" i="10" s="1"/>
  <c r="G401" i="10" s="1"/>
  <c r="F404" i="10"/>
  <c r="F403" i="10" s="1"/>
  <c r="F402" i="10" s="1"/>
  <c r="F401" i="10" s="1"/>
  <c r="E404" i="10"/>
  <c r="E403" i="10" s="1"/>
  <c r="E402" i="10" s="1"/>
  <c r="E401" i="10" s="1"/>
  <c r="H400" i="10"/>
  <c r="H399" i="10" s="1"/>
  <c r="H398" i="10" s="1"/>
  <c r="F400" i="10"/>
  <c r="F399" i="10" s="1"/>
  <c r="F398" i="10" s="1"/>
  <c r="E400" i="10"/>
  <c r="E399" i="10" s="1"/>
  <c r="E398" i="10" s="1"/>
  <c r="G400" i="10"/>
  <c r="G399" i="10" s="1"/>
  <c r="G398" i="10" s="1"/>
  <c r="H397" i="10"/>
  <c r="F397" i="10"/>
  <c r="H396" i="10"/>
  <c r="H395" i="10" s="1"/>
  <c r="H394" i="10" s="1"/>
  <c r="F396" i="10"/>
  <c r="F395" i="10" s="1"/>
  <c r="F394" i="10" s="1"/>
  <c r="G396" i="10"/>
  <c r="G395" i="10" s="1"/>
  <c r="G394" i="10" s="1"/>
  <c r="E396" i="10"/>
  <c r="E395" i="10" s="1"/>
  <c r="E394" i="10" s="1"/>
  <c r="H393" i="10"/>
  <c r="H392" i="10" s="1"/>
  <c r="H391" i="10" s="1"/>
  <c r="H390" i="10" s="1"/>
  <c r="H389" i="10" s="1"/>
  <c r="G392" i="10"/>
  <c r="G391" i="10" s="1"/>
  <c r="G390" i="10" s="1"/>
  <c r="G389" i="10" s="1"/>
  <c r="F392" i="10"/>
  <c r="F391" i="10" s="1"/>
  <c r="F390" i="10" s="1"/>
  <c r="F389" i="10" s="1"/>
  <c r="E392" i="10"/>
  <c r="E391" i="10" s="1"/>
  <c r="E390" i="10" s="1"/>
  <c r="E389" i="10" s="1"/>
  <c r="H333" i="10"/>
  <c r="H332" i="10"/>
  <c r="G330" i="10"/>
  <c r="F330" i="10"/>
  <c r="E330" i="10"/>
  <c r="H328" i="10"/>
  <c r="G328" i="10"/>
  <c r="F328" i="10"/>
  <c r="E328" i="10"/>
  <c r="I239" i="10"/>
  <c r="D19" i="13"/>
  <c r="I33" i="15"/>
  <c r="I29" i="15"/>
  <c r="J14" i="15"/>
  <c r="I14" i="15"/>
  <c r="J13" i="15"/>
  <c r="I13" i="15"/>
  <c r="H12" i="15"/>
  <c r="I12" i="15" s="1"/>
  <c r="J11" i="15"/>
  <c r="I11" i="15"/>
  <c r="J10" i="15"/>
  <c r="I10" i="15"/>
  <c r="J9" i="15"/>
  <c r="I9" i="15"/>
  <c r="E388" i="10" l="1"/>
  <c r="G388" i="10"/>
  <c r="F388" i="10"/>
  <c r="H388" i="10"/>
  <c r="H15" i="15"/>
  <c r="I15" i="15" s="1"/>
  <c r="J12" i="15"/>
  <c r="I149" i="10" l="1"/>
  <c r="I152" i="10"/>
  <c r="I267" i="10"/>
  <c r="I275" i="10"/>
  <c r="I338" i="10"/>
  <c r="H362" i="10"/>
  <c r="G362" i="10"/>
  <c r="F362" i="10"/>
  <c r="E362" i="10"/>
  <c r="H366" i="10"/>
  <c r="F366" i="10"/>
  <c r="G366" i="10"/>
  <c r="E366" i="10"/>
  <c r="H139" i="10"/>
  <c r="H138" i="10" s="1"/>
  <c r="H137" i="10" s="1"/>
  <c r="H136" i="10" s="1"/>
  <c r="H135" i="10" s="1"/>
  <c r="H134" i="10" s="1"/>
  <c r="F139" i="10"/>
  <c r="F138" i="10" s="1"/>
  <c r="F137" i="10" s="1"/>
  <c r="F136" i="10" s="1"/>
  <c r="F135" i="10" s="1"/>
  <c r="F134" i="10" s="1"/>
  <c r="G138" i="10"/>
  <c r="G137" i="10" s="1"/>
  <c r="G136" i="10" s="1"/>
  <c r="G135" i="10" s="1"/>
  <c r="G134" i="10" s="1"/>
  <c r="E138" i="10"/>
  <c r="E137" i="10" s="1"/>
  <c r="E136" i="10" s="1"/>
  <c r="E135" i="10" s="1"/>
  <c r="E134" i="10" s="1"/>
  <c r="H120" i="10"/>
  <c r="G120" i="10"/>
  <c r="F120" i="10"/>
  <c r="E120" i="10"/>
  <c r="I99" i="10"/>
  <c r="I12" i="10"/>
  <c r="F14" i="10"/>
  <c r="H14" i="10"/>
  <c r="F15" i="10"/>
  <c r="F16" i="10"/>
  <c r="H16" i="10"/>
  <c r="C60" i="13"/>
  <c r="E119" i="10" l="1"/>
  <c r="H119" i="10"/>
  <c r="F119" i="10"/>
  <c r="G119" i="10"/>
  <c r="C46" i="13"/>
  <c r="C14" i="13"/>
  <c r="H214" i="10"/>
  <c r="F214" i="10"/>
  <c r="H212" i="10"/>
  <c r="H211" i="10" s="1"/>
  <c r="H210" i="10" s="1"/>
  <c r="H209" i="10" s="1"/>
  <c r="H208" i="10" s="1"/>
  <c r="F212" i="10"/>
  <c r="F211" i="10" s="1"/>
  <c r="F210" i="10" s="1"/>
  <c r="G211" i="10"/>
  <c r="G210" i="10" s="1"/>
  <c r="E211" i="10"/>
  <c r="E210" i="10" s="1"/>
  <c r="F387" i="10"/>
  <c r="F386" i="10" s="1"/>
  <c r="F385" i="10" s="1"/>
  <c r="F384" i="10" s="1"/>
  <c r="H386" i="10"/>
  <c r="H385" i="10" s="1"/>
  <c r="H384" i="10" s="1"/>
  <c r="G386" i="10"/>
  <c r="G385" i="10" s="1"/>
  <c r="G384" i="10" s="1"/>
  <c r="E386" i="10"/>
  <c r="E385" i="10" s="1"/>
  <c r="E384" i="10" s="1"/>
  <c r="H383" i="10"/>
  <c r="H382" i="10" s="1"/>
  <c r="H381" i="10" s="1"/>
  <c r="H380" i="10" s="1"/>
  <c r="F383" i="10"/>
  <c r="F382" i="10" s="1"/>
  <c r="F381" i="10" s="1"/>
  <c r="F380" i="10" s="1"/>
  <c r="G382" i="10"/>
  <c r="G381" i="10" s="1"/>
  <c r="G380" i="10" s="1"/>
  <c r="E382" i="10"/>
  <c r="E381" i="10" s="1"/>
  <c r="E380" i="10" s="1"/>
  <c r="H165" i="10"/>
  <c r="H163" i="10" s="1"/>
  <c r="G163" i="10"/>
  <c r="F163" i="10"/>
  <c r="E163" i="10"/>
  <c r="E114" i="10"/>
  <c r="E113" i="10" s="1"/>
  <c r="E112" i="10" s="1"/>
  <c r="E111" i="10" s="1"/>
  <c r="E110" i="10" s="1"/>
  <c r="E109" i="10" s="1"/>
  <c r="F114" i="10"/>
  <c r="F113" i="10" s="1"/>
  <c r="F112" i="10" s="1"/>
  <c r="F111" i="10" s="1"/>
  <c r="F110" i="10" s="1"/>
  <c r="F109" i="10" s="1"/>
  <c r="G114" i="10"/>
  <c r="G113" i="10" s="1"/>
  <c r="G112" i="10" s="1"/>
  <c r="G111" i="10" s="1"/>
  <c r="G110" i="10" s="1"/>
  <c r="G109" i="10" s="1"/>
  <c r="H114" i="10"/>
  <c r="H113" i="10" s="1"/>
  <c r="H112" i="10" s="1"/>
  <c r="H111" i="10" s="1"/>
  <c r="H110" i="10" s="1"/>
  <c r="H109" i="10" s="1"/>
  <c r="G13" i="10"/>
  <c r="G17" i="10"/>
  <c r="G23" i="10"/>
  <c r="G32" i="10"/>
  <c r="G39" i="10"/>
  <c r="G38" i="10" s="1"/>
  <c r="G42" i="10"/>
  <c r="G41" i="10" s="1"/>
  <c r="G48" i="10"/>
  <c r="G50" i="10"/>
  <c r="G57" i="10"/>
  <c r="G56" i="10" s="1"/>
  <c r="G55" i="10" s="1"/>
  <c r="G54" i="10" s="1"/>
  <c r="G53" i="10" s="1"/>
  <c r="G63" i="10"/>
  <c r="G62" i="10" s="1"/>
  <c r="G61" i="10" s="1"/>
  <c r="G60" i="10" s="1"/>
  <c r="G59" i="10" s="1"/>
  <c r="G69" i="10"/>
  <c r="G71" i="10"/>
  <c r="G73" i="10"/>
  <c r="G76" i="10"/>
  <c r="G75" i="10" s="1"/>
  <c r="G84" i="10"/>
  <c r="G83" i="10" s="1"/>
  <c r="G85" i="10"/>
  <c r="G88" i="10"/>
  <c r="G87" i="10" s="1"/>
  <c r="G92" i="10"/>
  <c r="G90" i="10" s="1"/>
  <c r="G89" i="10" s="1"/>
  <c r="G81" i="10" s="1"/>
  <c r="G80" i="10" s="1"/>
  <c r="G79" i="10" s="1"/>
  <c r="G99" i="10"/>
  <c r="G101" i="10"/>
  <c r="G103" i="10"/>
  <c r="G106" i="10"/>
  <c r="G105" i="10" s="1"/>
  <c r="G145" i="10"/>
  <c r="G144" i="10" s="1"/>
  <c r="G143" i="10" s="1"/>
  <c r="G128" i="10" s="1"/>
  <c r="G127" i="10" s="1"/>
  <c r="G126" i="10" s="1"/>
  <c r="G125" i="10" s="1"/>
  <c r="G133" i="10"/>
  <c r="G132" i="10" s="1"/>
  <c r="G131" i="10" s="1"/>
  <c r="G130" i="10" s="1"/>
  <c r="G129" i="10" s="1"/>
  <c r="G153" i="10"/>
  <c r="G156" i="10"/>
  <c r="G172" i="10"/>
  <c r="G171" i="10" s="1"/>
  <c r="G170" i="10" s="1"/>
  <c r="G169" i="10" s="1"/>
  <c r="G179" i="10"/>
  <c r="G183" i="10"/>
  <c r="G186" i="10"/>
  <c r="G192" i="10"/>
  <c r="G191" i="10" s="1"/>
  <c r="G190" i="10" s="1"/>
  <c r="G189" i="10" s="1"/>
  <c r="G197" i="10"/>
  <c r="G196" i="10" s="1"/>
  <c r="G200" i="10"/>
  <c r="G202" i="10"/>
  <c r="G206" i="10"/>
  <c r="G216" i="10"/>
  <c r="G215" i="10" s="1"/>
  <c r="G222" i="10"/>
  <c r="G225" i="10"/>
  <c r="G231" i="10"/>
  <c r="G233" i="10"/>
  <c r="G242" i="10"/>
  <c r="G244" i="10"/>
  <c r="G247" i="10"/>
  <c r="G253" i="10"/>
  <c r="G255" i="10"/>
  <c r="G257" i="10"/>
  <c r="G263" i="10"/>
  <c r="G265" i="10"/>
  <c r="G271" i="10"/>
  <c r="G270" i="10" s="1"/>
  <c r="G269" i="10" s="1"/>
  <c r="G268" i="10" s="1"/>
  <c r="G276" i="10"/>
  <c r="G280" i="10"/>
  <c r="G285" i="10"/>
  <c r="G284" i="10" s="1"/>
  <c r="G283" i="10" s="1"/>
  <c r="G282" i="10" s="1"/>
  <c r="G291" i="10"/>
  <c r="G293" i="10"/>
  <c r="G297" i="10"/>
  <c r="G303" i="10"/>
  <c r="G302" i="10" s="1"/>
  <c r="G301" i="10" s="1"/>
  <c r="G300" i="10" s="1"/>
  <c r="G309" i="10"/>
  <c r="G308" i="10" s="1"/>
  <c r="G307" i="10" s="1"/>
  <c r="G306" i="10" s="1"/>
  <c r="G314" i="10"/>
  <c r="G316" i="10"/>
  <c r="G322" i="10"/>
  <c r="G321" i="10" s="1"/>
  <c r="G320" i="10" s="1"/>
  <c r="G319" i="10" s="1"/>
  <c r="G318" i="10" s="1"/>
  <c r="G339" i="10"/>
  <c r="G348" i="10"/>
  <c r="G347" i="10" s="1"/>
  <c r="G346" i="10" s="1"/>
  <c r="G345" i="10" s="1"/>
  <c r="G353" i="10"/>
  <c r="G352" i="10" s="1"/>
  <c r="G351" i="10" s="1"/>
  <c r="G350" i="10" s="1"/>
  <c r="G360" i="10"/>
  <c r="G359" i="10" s="1"/>
  <c r="G358" i="10" s="1"/>
  <c r="G357" i="10" s="1"/>
  <c r="G365" i="10"/>
  <c r="G364" i="10" s="1"/>
  <c r="G363" i="10" s="1"/>
  <c r="G372" i="10"/>
  <c r="G371" i="10" s="1"/>
  <c r="G370" i="10" s="1"/>
  <c r="G376" i="10"/>
  <c r="G375" i="10" s="1"/>
  <c r="G374" i="10" s="1"/>
  <c r="H216" i="10"/>
  <c r="H215" i="10" s="1"/>
  <c r="C19" i="13" l="1"/>
  <c r="C57" i="13"/>
  <c r="G142" i="10"/>
  <c r="G141" i="10" s="1"/>
  <c r="G140" i="10" s="1"/>
  <c r="E379" i="10"/>
  <c r="E378" i="10" s="1"/>
  <c r="F379" i="10"/>
  <c r="F378" i="10" s="1"/>
  <c r="G379" i="10"/>
  <c r="G378" i="10" s="1"/>
  <c r="G178" i="10"/>
  <c r="G177" i="10" s="1"/>
  <c r="G176" i="10" s="1"/>
  <c r="G338" i="10"/>
  <c r="G337" i="10" s="1"/>
  <c r="G336" i="10" s="1"/>
  <c r="G335" i="10" s="1"/>
  <c r="G334" i="10" s="1"/>
  <c r="G327" i="10" s="1"/>
  <c r="G326" i="10" s="1"/>
  <c r="G325" i="10" s="1"/>
  <c r="G275" i="10"/>
  <c r="G274" i="10" s="1"/>
  <c r="G273" i="10" s="1"/>
  <c r="G267" i="10" s="1"/>
  <c r="G98" i="10"/>
  <c r="G97" i="10" s="1"/>
  <c r="G96" i="10" s="1"/>
  <c r="G95" i="10" s="1"/>
  <c r="G241" i="10"/>
  <c r="G221" i="10"/>
  <c r="G220" i="10" s="1"/>
  <c r="G219" i="10" s="1"/>
  <c r="G213" i="10" s="1"/>
  <c r="G209" i="10" s="1"/>
  <c r="G208" i="10" s="1"/>
  <c r="G313" i="10"/>
  <c r="G312" i="10" s="1"/>
  <c r="G311" i="10" s="1"/>
  <c r="G305" i="10" s="1"/>
  <c r="G152" i="10"/>
  <c r="G151" i="10" s="1"/>
  <c r="G150" i="10" s="1"/>
  <c r="G262" i="10"/>
  <c r="G261" i="10" s="1"/>
  <c r="G260" i="10" s="1"/>
  <c r="G259" i="10" s="1"/>
  <c r="G230" i="10"/>
  <c r="G229" i="10" s="1"/>
  <c r="G228" i="10" s="1"/>
  <c r="G199" i="10"/>
  <c r="G195" i="10" s="1"/>
  <c r="G194" i="10" s="1"/>
  <c r="G47" i="10"/>
  <c r="G46" i="10" s="1"/>
  <c r="G45" i="10" s="1"/>
  <c r="G44" i="10" s="1"/>
  <c r="G12" i="10"/>
  <c r="G11" i="10" s="1"/>
  <c r="G10" i="10" s="1"/>
  <c r="G9" i="10" s="1"/>
  <c r="G239" i="10"/>
  <c r="G252" i="10"/>
  <c r="G251" i="10" s="1"/>
  <c r="G250" i="10" s="1"/>
  <c r="G249" i="10" s="1"/>
  <c r="G290" i="10"/>
  <c r="G289" i="10" s="1"/>
  <c r="G288" i="10" s="1"/>
  <c r="G68" i="10"/>
  <c r="G67" i="10" s="1"/>
  <c r="G66" i="10" s="1"/>
  <c r="G65" i="10" s="1"/>
  <c r="G356" i="10"/>
  <c r="G369" i="10"/>
  <c r="G368" i="10" s="1"/>
  <c r="F148" i="10"/>
  <c r="H148" i="10"/>
  <c r="F7" i="10"/>
  <c r="F178" i="10"/>
  <c r="F180" i="10"/>
  <c r="F181" i="10"/>
  <c r="F182" i="10"/>
  <c r="H20" i="10"/>
  <c r="H21" i="10"/>
  <c r="H22" i="10"/>
  <c r="H24" i="10"/>
  <c r="H25" i="10"/>
  <c r="H26" i="10"/>
  <c r="H27" i="10"/>
  <c r="H28" i="10"/>
  <c r="H29" i="10"/>
  <c r="H30" i="10"/>
  <c r="H31" i="10"/>
  <c r="H18" i="10"/>
  <c r="H19" i="10"/>
  <c r="G124" i="10" l="1"/>
  <c r="G123" i="10" s="1"/>
  <c r="G118" i="10" s="1"/>
  <c r="G117" i="10" s="1"/>
  <c r="G116" i="10" s="1"/>
  <c r="G149" i="10"/>
  <c r="G238" i="10"/>
  <c r="G237" i="10" s="1"/>
  <c r="G227" i="10" s="1"/>
  <c r="G8" i="10"/>
  <c r="E172" i="10"/>
  <c r="F172" i="10" s="1"/>
  <c r="F173" i="10"/>
  <c r="F174" i="10"/>
  <c r="F367" i="10"/>
  <c r="F71" i="10"/>
  <c r="F72" i="10"/>
  <c r="F74" i="10"/>
  <c r="F70" i="10"/>
  <c r="F69" i="10" s="1"/>
  <c r="F19" i="10"/>
  <c r="H106" i="10" l="1"/>
  <c r="H105" i="10" s="1"/>
  <c r="F106" i="10"/>
  <c r="F105" i="10" s="1"/>
  <c r="E106" i="10"/>
  <c r="E105" i="10" s="1"/>
  <c r="H103" i="10"/>
  <c r="F103" i="10"/>
  <c r="E103" i="10"/>
  <c r="H101" i="10"/>
  <c r="F101" i="10"/>
  <c r="E101" i="10"/>
  <c r="H99" i="10"/>
  <c r="F99" i="10"/>
  <c r="E99" i="10"/>
  <c r="E98" i="10" l="1"/>
  <c r="E97" i="10" s="1"/>
  <c r="E96" i="10" s="1"/>
  <c r="E95" i="10" s="1"/>
  <c r="F98" i="10"/>
  <c r="F97" i="10" s="1"/>
  <c r="F96" i="10" s="1"/>
  <c r="F95" i="10" s="1"/>
  <c r="H98" i="10"/>
  <c r="H97" i="10" s="1"/>
  <c r="H96" i="10" s="1"/>
  <c r="H95" i="10" s="1"/>
  <c r="F373" i="10" l="1"/>
  <c r="F377" i="10"/>
  <c r="F355" i="10"/>
  <c r="F349" i="10"/>
  <c r="F344" i="10"/>
  <c r="F317" i="10"/>
  <c r="F298" i="10"/>
  <c r="F286" i="10"/>
  <c r="F281" i="10"/>
  <c r="F278" i="10"/>
  <c r="F277" i="10"/>
  <c r="F256" i="10"/>
  <c r="F258" i="10"/>
  <c r="F254" i="10"/>
  <c r="F245" i="10"/>
  <c r="F243" i="10"/>
  <c r="F240" i="10"/>
  <c r="F234" i="10"/>
  <c r="F236" i="10"/>
  <c r="F226" i="10"/>
  <c r="F224" i="10"/>
  <c r="F223" i="10"/>
  <c r="F207" i="10"/>
  <c r="F204" i="10"/>
  <c r="F203" i="10"/>
  <c r="F201" i="10"/>
  <c r="F198" i="10"/>
  <c r="F193" i="10"/>
  <c r="F168" i="10"/>
  <c r="F158" i="10"/>
  <c r="F146" i="10"/>
  <c r="F84" i="10"/>
  <c r="F78" i="10"/>
  <c r="F64" i="10"/>
  <c r="F51" i="10"/>
  <c r="F49" i="10"/>
  <c r="F40" i="10"/>
  <c r="F37" i="10"/>
  <c r="F35" i="10"/>
  <c r="F34" i="10"/>
  <c r="F33" i="10"/>
  <c r="F31" i="10"/>
  <c r="F30" i="10"/>
  <c r="F29" i="10"/>
  <c r="F28" i="10"/>
  <c r="F26" i="10"/>
  <c r="F24" i="10"/>
  <c r="F22" i="10"/>
  <c r="F21" i="10"/>
  <c r="F20" i="10"/>
  <c r="F18" i="10"/>
  <c r="E13" i="10" l="1"/>
  <c r="F13" i="10"/>
  <c r="E17" i="10"/>
  <c r="F17" i="10"/>
  <c r="H17" i="10"/>
  <c r="E23" i="10"/>
  <c r="F23" i="10"/>
  <c r="H23" i="10"/>
  <c r="E32" i="10"/>
  <c r="F32" i="10"/>
  <c r="H33" i="10"/>
  <c r="H34" i="10"/>
  <c r="H35" i="10"/>
  <c r="H36" i="10"/>
  <c r="H37" i="10"/>
  <c r="E39" i="10"/>
  <c r="E38" i="10" s="1"/>
  <c r="F39" i="10"/>
  <c r="F38" i="10" s="1"/>
  <c r="H40" i="10"/>
  <c r="H39" i="10" s="1"/>
  <c r="H38" i="10" s="1"/>
  <c r="E42" i="10"/>
  <c r="E41" i="10" s="1"/>
  <c r="F42" i="10"/>
  <c r="F41" i="10" s="1"/>
  <c r="H42" i="10"/>
  <c r="H41" i="10" s="1"/>
  <c r="E48" i="10"/>
  <c r="F48" i="10"/>
  <c r="H49" i="10"/>
  <c r="H48" i="10" s="1"/>
  <c r="E50" i="10"/>
  <c r="F50" i="10"/>
  <c r="H51" i="10"/>
  <c r="H52" i="10"/>
  <c r="E57" i="10"/>
  <c r="E56" i="10" s="1"/>
  <c r="E55" i="10" s="1"/>
  <c r="E54" i="10" s="1"/>
  <c r="E53" i="10" s="1"/>
  <c r="F57" i="10"/>
  <c r="F56" i="10" s="1"/>
  <c r="F55" i="10" s="1"/>
  <c r="F54" i="10" s="1"/>
  <c r="F53" i="10" s="1"/>
  <c r="H57" i="10"/>
  <c r="H56" i="10" s="1"/>
  <c r="H55" i="10" s="1"/>
  <c r="H54" i="10" s="1"/>
  <c r="H53" i="10" s="1"/>
  <c r="E63" i="10"/>
  <c r="E62" i="10" s="1"/>
  <c r="E61" i="10" s="1"/>
  <c r="E60" i="10" s="1"/>
  <c r="E59" i="10" s="1"/>
  <c r="F63" i="10"/>
  <c r="F62" i="10" s="1"/>
  <c r="F61" i="10" s="1"/>
  <c r="F60" i="10" s="1"/>
  <c r="F59" i="10" s="1"/>
  <c r="H64" i="10"/>
  <c r="H63" i="10" s="1"/>
  <c r="H62" i="10" s="1"/>
  <c r="H61" i="10" s="1"/>
  <c r="H60" i="10" s="1"/>
  <c r="H59" i="10" s="1"/>
  <c r="E69" i="10"/>
  <c r="H69" i="10"/>
  <c r="H71" i="10"/>
  <c r="E73" i="10"/>
  <c r="F73" i="10" s="1"/>
  <c r="H73" i="10"/>
  <c r="E76" i="10"/>
  <c r="H76" i="10"/>
  <c r="H75" i="10" s="1"/>
  <c r="E83" i="10"/>
  <c r="F83" i="10"/>
  <c r="H83" i="10"/>
  <c r="E85" i="10"/>
  <c r="F85" i="10"/>
  <c r="E87" i="10"/>
  <c r="F87" i="10"/>
  <c r="H87" i="10"/>
  <c r="E90" i="10"/>
  <c r="E89" i="10" s="1"/>
  <c r="F90" i="10"/>
  <c r="F89" i="10" s="1"/>
  <c r="E145" i="10"/>
  <c r="E144" i="10" s="1"/>
  <c r="E143" i="10" s="1"/>
  <c r="E128" i="10" s="1"/>
  <c r="E127" i="10" s="1"/>
  <c r="E126" i="10" s="1"/>
  <c r="E125" i="10" s="1"/>
  <c r="F145" i="10"/>
  <c r="F144" i="10" s="1"/>
  <c r="F143" i="10" s="1"/>
  <c r="F128" i="10" s="1"/>
  <c r="F127" i="10" s="1"/>
  <c r="F126" i="10" s="1"/>
  <c r="F125" i="10" s="1"/>
  <c r="H145" i="10"/>
  <c r="H144" i="10" s="1"/>
  <c r="H143" i="10" s="1"/>
  <c r="H128" i="10" s="1"/>
  <c r="H127" i="10" s="1"/>
  <c r="H126" i="10" s="1"/>
  <c r="H125" i="10" s="1"/>
  <c r="E133" i="10"/>
  <c r="E132" i="10" s="1"/>
  <c r="E131" i="10" s="1"/>
  <c r="E130" i="10" s="1"/>
  <c r="E129" i="10" s="1"/>
  <c r="F133" i="10"/>
  <c r="F132" i="10" s="1"/>
  <c r="F131" i="10" s="1"/>
  <c r="F130" i="10" s="1"/>
  <c r="F129" i="10" s="1"/>
  <c r="H133" i="10"/>
  <c r="H132" i="10" s="1"/>
  <c r="H131" i="10" s="1"/>
  <c r="H130" i="10" s="1"/>
  <c r="H129" i="10" s="1"/>
  <c r="E153" i="10"/>
  <c r="F153" i="10"/>
  <c r="H155" i="10"/>
  <c r="H153" i="10" s="1"/>
  <c r="E156" i="10"/>
  <c r="F156" i="10"/>
  <c r="H158" i="10"/>
  <c r="H156" i="10" s="1"/>
  <c r="H168" i="10"/>
  <c r="E171" i="10"/>
  <c r="H172" i="10"/>
  <c r="H171" i="10" s="1"/>
  <c r="H170" i="10" s="1"/>
  <c r="H169" i="10" s="1"/>
  <c r="E179" i="10"/>
  <c r="F179" i="10" s="1"/>
  <c r="H180" i="10"/>
  <c r="H179" i="10" s="1"/>
  <c r="E183" i="10"/>
  <c r="F183" i="10"/>
  <c r="H185" i="10"/>
  <c r="H183" i="10" s="1"/>
  <c r="E186" i="10"/>
  <c r="F186" i="10"/>
  <c r="H188" i="10"/>
  <c r="H186" i="10" s="1"/>
  <c r="E192" i="10"/>
  <c r="E191" i="10" s="1"/>
  <c r="E190" i="10" s="1"/>
  <c r="E189" i="10" s="1"/>
  <c r="F192" i="10"/>
  <c r="F191" i="10" s="1"/>
  <c r="F190" i="10" s="1"/>
  <c r="F189" i="10" s="1"/>
  <c r="H192" i="10"/>
  <c r="H191" i="10" s="1"/>
  <c r="H190" i="10" s="1"/>
  <c r="H189" i="10" s="1"/>
  <c r="E197" i="10"/>
  <c r="E196" i="10" s="1"/>
  <c r="F197" i="10"/>
  <c r="F196" i="10" s="1"/>
  <c r="H198" i="10"/>
  <c r="H197" i="10" s="1"/>
  <c r="H196" i="10" s="1"/>
  <c r="E200" i="10"/>
  <c r="F200" i="10"/>
  <c r="H201" i="10"/>
  <c r="H200" i="10" s="1"/>
  <c r="E202" i="10"/>
  <c r="F202" i="10"/>
  <c r="H204" i="10"/>
  <c r="H205" i="10"/>
  <c r="E206" i="10"/>
  <c r="F206" i="10"/>
  <c r="H206" i="10"/>
  <c r="E222" i="10"/>
  <c r="F222" i="10"/>
  <c r="H222" i="10"/>
  <c r="E225" i="10"/>
  <c r="F225" i="10"/>
  <c r="H226" i="10"/>
  <c r="H225" i="10" s="1"/>
  <c r="E231" i="10"/>
  <c r="F231" i="10"/>
  <c r="H231" i="10"/>
  <c r="E233" i="10"/>
  <c r="F233" i="10"/>
  <c r="H233" i="10"/>
  <c r="E235" i="10"/>
  <c r="F235" i="10"/>
  <c r="H235" i="10"/>
  <c r="H240" i="10"/>
  <c r="E242" i="10"/>
  <c r="F242" i="10"/>
  <c r="H242" i="10"/>
  <c r="E244" i="10"/>
  <c r="F244" i="10"/>
  <c r="E247" i="10"/>
  <c r="F247" i="10"/>
  <c r="H247" i="10"/>
  <c r="E253" i="10"/>
  <c r="F253" i="10"/>
  <c r="H253" i="10"/>
  <c r="E255" i="10"/>
  <c r="F255" i="10"/>
  <c r="H255" i="10"/>
  <c r="E257" i="10"/>
  <c r="F257" i="10"/>
  <c r="H257" i="10"/>
  <c r="E263" i="10"/>
  <c r="F263" i="10"/>
  <c r="H263" i="10"/>
  <c r="E265" i="10"/>
  <c r="F265" i="10"/>
  <c r="H265" i="10"/>
  <c r="E271" i="10"/>
  <c r="E270" i="10" s="1"/>
  <c r="E269" i="10" s="1"/>
  <c r="E268" i="10" s="1"/>
  <c r="F271" i="10"/>
  <c r="F270" i="10" s="1"/>
  <c r="F269" i="10" s="1"/>
  <c r="F268" i="10" s="1"/>
  <c r="H272" i="10"/>
  <c r="H271" i="10" s="1"/>
  <c r="H270" i="10" s="1"/>
  <c r="H269" i="10" s="1"/>
  <c r="H268" i="10" s="1"/>
  <c r="E276" i="10"/>
  <c r="F276" i="10"/>
  <c r="H277" i="10"/>
  <c r="H278" i="10"/>
  <c r="H279" i="10"/>
  <c r="E280" i="10"/>
  <c r="F280" i="10"/>
  <c r="H281" i="10"/>
  <c r="H280" i="10" s="1"/>
  <c r="E285" i="10"/>
  <c r="E284" i="10" s="1"/>
  <c r="E283" i="10" s="1"/>
  <c r="E282" i="10" s="1"/>
  <c r="F285" i="10"/>
  <c r="F284" i="10" s="1"/>
  <c r="F283" i="10" s="1"/>
  <c r="F282" i="10" s="1"/>
  <c r="H286" i="10"/>
  <c r="H285" i="10" s="1"/>
  <c r="H284" i="10" s="1"/>
  <c r="H283" i="10" s="1"/>
  <c r="H282" i="10" s="1"/>
  <c r="E291" i="10"/>
  <c r="F291" i="10"/>
  <c r="H291" i="10"/>
  <c r="E293" i="10"/>
  <c r="F293" i="10"/>
  <c r="H295" i="10"/>
  <c r="H296" i="10"/>
  <c r="E297" i="10"/>
  <c r="F297" i="10"/>
  <c r="H298" i="10"/>
  <c r="H297" i="10" s="1"/>
  <c r="E303" i="10"/>
  <c r="E302" i="10" s="1"/>
  <c r="E301" i="10" s="1"/>
  <c r="F303" i="10"/>
  <c r="F302" i="10" s="1"/>
  <c r="H303" i="10"/>
  <c r="H302" i="10" s="1"/>
  <c r="H301" i="10" s="1"/>
  <c r="H300" i="10" s="1"/>
  <c r="E309" i="10"/>
  <c r="E308" i="10" s="1"/>
  <c r="E307" i="10" s="1"/>
  <c r="E306" i="10" s="1"/>
  <c r="F309" i="10"/>
  <c r="F308" i="10" s="1"/>
  <c r="F307" i="10" s="1"/>
  <c r="F306" i="10" s="1"/>
  <c r="H310" i="10"/>
  <c r="H309" i="10" s="1"/>
  <c r="H308" i="10" s="1"/>
  <c r="H307" i="10" s="1"/>
  <c r="H306" i="10" s="1"/>
  <c r="E314" i="10"/>
  <c r="F314" i="10"/>
  <c r="H315" i="10"/>
  <c r="H314" i="10" s="1"/>
  <c r="E316" i="10"/>
  <c r="F316" i="10"/>
  <c r="H317" i="10"/>
  <c r="H316" i="10" s="1"/>
  <c r="E322" i="10"/>
  <c r="E321" i="10" s="1"/>
  <c r="E320" i="10" s="1"/>
  <c r="E319" i="10" s="1"/>
  <c r="E318" i="10" s="1"/>
  <c r="F322" i="10"/>
  <c r="F321" i="10" s="1"/>
  <c r="F320" i="10" s="1"/>
  <c r="F319" i="10" s="1"/>
  <c r="F318" i="10" s="1"/>
  <c r="H324" i="10"/>
  <c r="H322" i="10" s="1"/>
  <c r="H321" i="10" s="1"/>
  <c r="H320" i="10" s="1"/>
  <c r="H319" i="10" s="1"/>
  <c r="H318" i="10" s="1"/>
  <c r="E339" i="10"/>
  <c r="F339" i="10"/>
  <c r="H340" i="10"/>
  <c r="H343" i="10"/>
  <c r="H344" i="10"/>
  <c r="E348" i="10"/>
  <c r="E347" i="10" s="1"/>
  <c r="E346" i="10" s="1"/>
  <c r="E345" i="10" s="1"/>
  <c r="F348" i="10"/>
  <c r="F347" i="10" s="1"/>
  <c r="F346" i="10" s="1"/>
  <c r="F345" i="10" s="1"/>
  <c r="H349" i="10"/>
  <c r="H348" i="10" s="1"/>
  <c r="H347" i="10" s="1"/>
  <c r="H346" i="10" s="1"/>
  <c r="H345" i="10" s="1"/>
  <c r="E353" i="10"/>
  <c r="E352" i="10" s="1"/>
  <c r="E351" i="10" s="1"/>
  <c r="E350" i="10" s="1"/>
  <c r="F353" i="10"/>
  <c r="F352" i="10" s="1"/>
  <c r="F351" i="10" s="1"/>
  <c r="F350" i="10" s="1"/>
  <c r="H355" i="10"/>
  <c r="H353" i="10" s="1"/>
  <c r="H352" i="10" s="1"/>
  <c r="H351" i="10" s="1"/>
  <c r="H350" i="10" s="1"/>
  <c r="E360" i="10"/>
  <c r="E359" i="10" s="1"/>
  <c r="E358" i="10" s="1"/>
  <c r="E357" i="10" s="1"/>
  <c r="F360" i="10"/>
  <c r="F359" i="10" s="1"/>
  <c r="F358" i="10" s="1"/>
  <c r="F357" i="10" s="1"/>
  <c r="H360" i="10"/>
  <c r="H359" i="10" s="1"/>
  <c r="H358" i="10" s="1"/>
  <c r="H357" i="10" s="1"/>
  <c r="E365" i="10"/>
  <c r="E364" i="10" s="1"/>
  <c r="E363" i="10" s="1"/>
  <c r="F365" i="10"/>
  <c r="F364" i="10" s="1"/>
  <c r="F363" i="10" s="1"/>
  <c r="H365" i="10"/>
  <c r="H364" i="10" s="1"/>
  <c r="H363" i="10" s="1"/>
  <c r="E372" i="10"/>
  <c r="E371" i="10" s="1"/>
  <c r="E370" i="10" s="1"/>
  <c r="F372" i="10"/>
  <c r="F371" i="10" s="1"/>
  <c r="F370" i="10" s="1"/>
  <c r="H373" i="10"/>
  <c r="H372" i="10" s="1"/>
  <c r="H371" i="10" s="1"/>
  <c r="H370" i="10" s="1"/>
  <c r="E376" i="10"/>
  <c r="E375" i="10" s="1"/>
  <c r="E374" i="10" s="1"/>
  <c r="F376" i="10"/>
  <c r="F375" i="10" s="1"/>
  <c r="F374" i="10" s="1"/>
  <c r="H376" i="10"/>
  <c r="H375" i="10" s="1"/>
  <c r="H374" i="10" s="1"/>
  <c r="F142" i="10" l="1"/>
  <c r="F141" i="10" s="1"/>
  <c r="F140" i="10" s="1"/>
  <c r="E142" i="10"/>
  <c r="E141" i="10" s="1"/>
  <c r="E140" i="10" s="1"/>
  <c r="H142" i="10"/>
  <c r="H141" i="10" s="1"/>
  <c r="H140" i="10" s="1"/>
  <c r="F336" i="10"/>
  <c r="F335" i="10" s="1"/>
  <c r="F334" i="10" s="1"/>
  <c r="F327" i="10" s="1"/>
  <c r="F326" i="10" s="1"/>
  <c r="F325" i="10" s="1"/>
  <c r="E336" i="10"/>
  <c r="E335" i="10" s="1"/>
  <c r="E334" i="10" s="1"/>
  <c r="E327" i="10" s="1"/>
  <c r="E326" i="10" s="1"/>
  <c r="E325" i="10" s="1"/>
  <c r="H68" i="10"/>
  <c r="H67" i="10" s="1"/>
  <c r="H66" i="10" s="1"/>
  <c r="H65" i="10" s="1"/>
  <c r="E170" i="10"/>
  <c r="F170" i="10" s="1"/>
  <c r="F171" i="10"/>
  <c r="E75" i="10"/>
  <c r="F75" i="10" s="1"/>
  <c r="F67" i="10" s="1"/>
  <c r="F66" i="10" s="1"/>
  <c r="F65" i="10" s="1"/>
  <c r="F76" i="10"/>
  <c r="H90" i="10"/>
  <c r="H89" i="10" s="1"/>
  <c r="H81" i="10" s="1"/>
  <c r="H80" i="10" s="1"/>
  <c r="H79" i="10" s="1"/>
  <c r="F290" i="10"/>
  <c r="F289" i="10" s="1"/>
  <c r="F288" i="10" s="1"/>
  <c r="F221" i="10"/>
  <c r="F220" i="10" s="1"/>
  <c r="F219" i="10" s="1"/>
  <c r="F217" i="10" s="1"/>
  <c r="F216" i="10" s="1"/>
  <c r="F215" i="10" s="1"/>
  <c r="E262" i="10"/>
  <c r="E261" i="10" s="1"/>
  <c r="E260" i="10" s="1"/>
  <c r="E259" i="10" s="1"/>
  <c r="H152" i="10"/>
  <c r="H151" i="10" s="1"/>
  <c r="H150" i="10" s="1"/>
  <c r="F369" i="10"/>
  <c r="F368" i="10" s="1"/>
  <c r="H221" i="10"/>
  <c r="H220" i="10" s="1"/>
  <c r="H219" i="10" s="1"/>
  <c r="H239" i="10"/>
  <c r="F313" i="10"/>
  <c r="F312" i="10" s="1"/>
  <c r="F311" i="10" s="1"/>
  <c r="F305" i="10" s="1"/>
  <c r="H313" i="10"/>
  <c r="H312" i="10" s="1"/>
  <c r="H311" i="10" s="1"/>
  <c r="H244" i="10"/>
  <c r="H241" i="10" s="1"/>
  <c r="F262" i="10"/>
  <c r="F261" i="10" s="1"/>
  <c r="F260" i="10" s="1"/>
  <c r="F259" i="10" s="1"/>
  <c r="E177" i="10"/>
  <c r="F338" i="10"/>
  <c r="F337" i="10" s="1"/>
  <c r="F275" i="10"/>
  <c r="F274" i="10" s="1"/>
  <c r="F273" i="10" s="1"/>
  <c r="F267" i="10" s="1"/>
  <c r="F152" i="10"/>
  <c r="F151" i="10" s="1"/>
  <c r="F150" i="10" s="1"/>
  <c r="F12" i="10"/>
  <c r="F11" i="10" s="1"/>
  <c r="F10" i="10" s="1"/>
  <c r="F9" i="10" s="1"/>
  <c r="E338" i="10"/>
  <c r="E337" i="10" s="1"/>
  <c r="E313" i="10"/>
  <c r="E312" i="10" s="1"/>
  <c r="E311" i="10" s="1"/>
  <c r="E305" i="10" s="1"/>
  <c r="E290" i="10"/>
  <c r="E289" i="10" s="1"/>
  <c r="E288" i="10" s="1"/>
  <c r="E275" i="10"/>
  <c r="E274" i="10" s="1"/>
  <c r="E273" i="10" s="1"/>
  <c r="E267" i="10" s="1"/>
  <c r="E241" i="10"/>
  <c r="E199" i="10"/>
  <c r="E82" i="10"/>
  <c r="E81" i="10" s="1"/>
  <c r="E80" i="10" s="1"/>
  <c r="E79" i="10" s="1"/>
  <c r="H251" i="10"/>
  <c r="H250" i="10" s="1"/>
  <c r="H249" i="10" s="1"/>
  <c r="H290" i="10"/>
  <c r="H289" i="10" s="1"/>
  <c r="E239" i="10"/>
  <c r="F239" i="10" s="1"/>
  <c r="H178" i="10"/>
  <c r="H177" i="10" s="1"/>
  <c r="H176" i="10" s="1"/>
  <c r="H32" i="10"/>
  <c r="H338" i="10"/>
  <c r="H337" i="10" s="1"/>
  <c r="H336" i="10" s="1"/>
  <c r="H335" i="10" s="1"/>
  <c r="H334" i="10" s="1"/>
  <c r="H327" i="10" s="1"/>
  <c r="H326" i="10" s="1"/>
  <c r="H199" i="10"/>
  <c r="H195" i="10" s="1"/>
  <c r="H194" i="10" s="1"/>
  <c r="F356" i="10"/>
  <c r="H368" i="10"/>
  <c r="E221" i="10"/>
  <c r="E220" i="10" s="1"/>
  <c r="E219" i="10" s="1"/>
  <c r="E217" i="10" s="1"/>
  <c r="E216" i="10" s="1"/>
  <c r="E215" i="10" s="1"/>
  <c r="E213" i="10" s="1"/>
  <c r="E12" i="10"/>
  <c r="E11" i="10" s="1"/>
  <c r="E10" i="10" s="1"/>
  <c r="E9" i="10" s="1"/>
  <c r="H262" i="10"/>
  <c r="H261" i="10" s="1"/>
  <c r="H260" i="10" s="1"/>
  <c r="H259" i="10" s="1"/>
  <c r="E252" i="10"/>
  <c r="E251" i="10" s="1"/>
  <c r="E250" i="10" s="1"/>
  <c r="E249" i="10" s="1"/>
  <c r="E47" i="10"/>
  <c r="E46" i="10" s="1"/>
  <c r="E45" i="10" s="1"/>
  <c r="E44" i="10" s="1"/>
  <c r="H356" i="10"/>
  <c r="E369" i="10"/>
  <c r="E368" i="10" s="1"/>
  <c r="F252" i="10"/>
  <c r="F251" i="10" s="1"/>
  <c r="F250" i="10" s="1"/>
  <c r="F249" i="10" s="1"/>
  <c r="H276" i="10"/>
  <c r="H275" i="10" s="1"/>
  <c r="H274" i="10" s="1"/>
  <c r="H273" i="10" s="1"/>
  <c r="H267" i="10" s="1"/>
  <c r="F230" i="10"/>
  <c r="F229" i="10" s="1"/>
  <c r="F228" i="10" s="1"/>
  <c r="E230" i="10"/>
  <c r="E229" i="10" s="1"/>
  <c r="E228" i="10" s="1"/>
  <c r="H230" i="10"/>
  <c r="H229" i="10" s="1"/>
  <c r="H228" i="10" s="1"/>
  <c r="H50" i="10"/>
  <c r="H47" i="10" s="1"/>
  <c r="H46" i="10" s="1"/>
  <c r="H45" i="10" s="1"/>
  <c r="H44" i="10" s="1"/>
  <c r="H13" i="10"/>
  <c r="E152" i="10"/>
  <c r="E151" i="10" s="1"/>
  <c r="E150" i="10" s="1"/>
  <c r="F82" i="10"/>
  <c r="F81" i="10" s="1"/>
  <c r="F80" i="10" s="1"/>
  <c r="F79" i="10" s="1"/>
  <c r="E68" i="10"/>
  <c r="F47" i="10"/>
  <c r="F46" i="10" s="1"/>
  <c r="F45" i="10" s="1"/>
  <c r="F44" i="10" s="1"/>
  <c r="H124" i="10" l="1"/>
  <c r="H123" i="10" s="1"/>
  <c r="H118" i="10" s="1"/>
  <c r="H117" i="10" s="1"/>
  <c r="H116" i="10" s="1"/>
  <c r="E124" i="10"/>
  <c r="E123" i="10" s="1"/>
  <c r="E118" i="10" s="1"/>
  <c r="E117" i="10" s="1"/>
  <c r="E116" i="10" s="1"/>
  <c r="F124" i="10"/>
  <c r="F123" i="10" s="1"/>
  <c r="F118" i="10" s="1"/>
  <c r="F117" i="10" s="1"/>
  <c r="F116" i="10" s="1"/>
  <c r="F213" i="10"/>
  <c r="F209" i="10" s="1"/>
  <c r="F208" i="10" s="1"/>
  <c r="E209" i="10"/>
  <c r="E208" i="10" s="1"/>
  <c r="H238" i="10"/>
  <c r="H237" i="10" s="1"/>
  <c r="H227" i="10" s="1"/>
  <c r="E195" i="10"/>
  <c r="E194" i="10" s="1"/>
  <c r="F199" i="10"/>
  <c r="F195" i="10" s="1"/>
  <c r="F194" i="10" s="1"/>
  <c r="E176" i="10"/>
  <c r="F176" i="10" s="1"/>
  <c r="F177" i="10"/>
  <c r="H8" i="10"/>
  <c r="H12" i="10"/>
  <c r="H11" i="10" s="1"/>
  <c r="H10" i="10" s="1"/>
  <c r="H9" i="10" s="1"/>
  <c r="E67" i="10"/>
  <c r="E66" i="10" s="1"/>
  <c r="E65" i="10" s="1"/>
  <c r="H149" i="10"/>
  <c r="E238" i="10"/>
  <c r="E237" i="10" s="1"/>
  <c r="E227" i="10" s="1"/>
  <c r="F237" i="10"/>
  <c r="F8" i="10"/>
  <c r="E8" i="10"/>
  <c r="F301" i="10"/>
  <c r="F300" i="10" s="1"/>
  <c r="E300" i="10"/>
  <c r="F149" i="10" l="1"/>
  <c r="E1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tc={AF3B2549-FF21-4471-BF86-AD820BB6C733}</author>
    <author>tc={8948FAC0-B1A6-487D-AF69-04B06CFA8938}</author>
  </authors>
  <commentList>
    <comment ref="D227" authorId="0" shapeId="0" xr:uid="{00000000-0006-0000-0400-000004000000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PLAĆE</t>
      </text>
    </comment>
    <comment ref="D237" authorId="1" shapeId="0" xr:uid="{00000000-0006-0000-0400-000005000000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MZO</t>
      </text>
    </comment>
  </commentList>
</comments>
</file>

<file path=xl/sharedStrings.xml><?xml version="1.0" encoding="utf-8"?>
<sst xmlns="http://schemas.openxmlformats.org/spreadsheetml/2006/main" count="911" uniqueCount="291">
  <si>
    <t>I. OPĆI DIO</t>
  </si>
  <si>
    <t>A) SAŽETAK RAČUNA PRIHODA I RASHODA</t>
  </si>
  <si>
    <t>Izvršenje 2021. (KN)</t>
  </si>
  <si>
    <t>Izvršenje 2021. (EUR)</t>
  </si>
  <si>
    <t>Plan 2022. (KN)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</si>
  <si>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</si>
  <si>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</si>
  <si>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</si>
  <si>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</si>
  <si>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</si>
  <si>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</si>
  <si>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</si>
  <si>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Izvor</t>
  </si>
  <si>
    <t>Tekuće pomoći proračunskim korisnicima iz proračuna koji im nije nadležan</t>
  </si>
  <si>
    <t>Kamate na oročena sredstva i depozite po viđenju</t>
  </si>
  <si>
    <t>Prihodi od pruženih usluga</t>
  </si>
  <si>
    <t>Tekuće donacije</t>
  </si>
  <si>
    <t>Prihodi iz nadležnog proračuna za financiranje rashoda za nabavu nefinancijske imovine</t>
  </si>
  <si>
    <t>Prihodi iz nadležnog proračuna za financiranje rashoda poslovanja</t>
  </si>
  <si>
    <t>OPĆI PRIHODI I PRIMICI</t>
  </si>
  <si>
    <t>Višak prihoda</t>
  </si>
  <si>
    <t>VLASTITI PRIHODI - PRENESENI VIŠAK PRIHODA - OŠ</t>
  </si>
  <si>
    <t>PRIHODI ZA POSEBNE NAMJENE - VIŠAK PRIHODA-OŠ</t>
  </si>
  <si>
    <t>SVEUKUPNO</t>
  </si>
  <si>
    <t>RASHODI POSLOVANJA</t>
  </si>
  <si>
    <t>Rashodi poslovanja</t>
  </si>
  <si>
    <t>Rashodi za zaposlene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</si>
  <si>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</si>
  <si>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</si>
  <si>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</si>
  <si>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</si>
  <si>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</si>
  <si>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</si>
  <si>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</si>
  <si>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Stručno usavršavanje zaposlenika</t>
  </si>
  <si>
    <t>Ostale naknade troškova zaposlenima</t>
  </si>
  <si>
    <t>Rashodi za materijal i energiju</t>
  </si>
  <si>
    <t>Uredski materijal</t>
  </si>
  <si>
    <t>Materijal i sirovine</t>
  </si>
  <si>
    <t>Energija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</si>
  <si>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</si>
  <si>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</si>
  <si>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</si>
  <si>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</si>
  <si>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</si>
  <si>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</si>
  <si>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</si>
  <si>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</si>
  <si>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</si>
  <si>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</si>
  <si>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</si>
  <si>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</si>
  <si>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</si>
  <si>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</si>
  <si>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</si>
  <si>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</si>
  <si>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</si>
  <si>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</si>
  <si>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</si>
  <si>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</si>
  <si>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</si>
  <si>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</si>
  <si>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</si>
  <si>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Rashodi za nabavu nefinancijske imovine</t>
  </si>
  <si>
    <t>Rashodi za nabavu proizvedene dugotrajne imovine</t>
  </si>
  <si>
    <t>Postrojenja i oprema</t>
  </si>
  <si>
    <t>Uredska oprema i namještaj</t>
  </si>
  <si>
    <t>Oprema za održavanje i zaštitu</t>
  </si>
  <si>
    <t>Instrumenti, uređaji i strojevi</t>
  </si>
  <si>
    <t>Sportska i glazbena oprema</t>
  </si>
  <si>
    <t>Rashodi za dodatna ulaganja na nefinancijskoj imovini</t>
  </si>
  <si>
    <t>Dodatna ulaganja na građevinskim objektima</t>
  </si>
  <si>
    <t>II. POSEBNI DIO</t>
  </si>
  <si>
    <t>Šifra</t>
  </si>
  <si>
    <t xml:space="preserve">Naziv </t>
  </si>
  <si>
    <t>PROGRAM 1001</t>
  </si>
  <si>
    <t>MINIMALNI STANDARD U OSNOVNOM ŠKOLSTVU-MATERIJALNI I FINANCIJSKI RASHODI</t>
  </si>
  <si>
    <t>Aktivnost A100001</t>
  </si>
  <si>
    <t>Izvor financiranja 1.1.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</si>
  <si>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</si>
  <si>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</si>
  <si>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</si>
  <si>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</si>
  <si>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Zkupnine i najmnine</t>
  </si>
  <si>
    <t>Aktivnost A100002</t>
  </si>
  <si>
    <t>TEKUĆE I INVESTICIJSKO ODRŽAVANJE-minimalni standard</t>
  </si>
  <si>
    <t>Materijal i dijelovi za tekuće i investicijsko održavanje</t>
  </si>
  <si>
    <t>Aktivnost A100003</t>
  </si>
  <si>
    <t>ENERGENTI</t>
  </si>
  <si>
    <t>Tekući projekt T100041</t>
  </si>
  <si>
    <t>E-TEHNIČAR</t>
  </si>
  <si>
    <t>Tekući projekt T100031</t>
  </si>
  <si>
    <t>Plaće (Bruto)</t>
  </si>
  <si>
    <t xml:space="preserve">Materijalni rashodi </t>
  </si>
  <si>
    <t>Naknade za prijevoz, za rad na terenu i odvojeni život</t>
  </si>
  <si>
    <t>Tekući projekt T100047</t>
  </si>
  <si>
    <t>PRSTEN POTPORE IV</t>
  </si>
  <si>
    <t>PRSTEN POTPORE V</t>
  </si>
  <si>
    <t>Tekući projekt T100055</t>
  </si>
  <si>
    <t>PRSTEN POTPORE VI</t>
  </si>
  <si>
    <t>PROGRAM 1003</t>
  </si>
  <si>
    <t>TEKUĆE I INVESTICIJSKO ODRŽAVANJE U ŠKOLSTVU</t>
  </si>
  <si>
    <t>Izvor financiranja 4.1.</t>
  </si>
  <si>
    <t>KAPITALNO ULAGANJA</t>
  </si>
  <si>
    <t>Dodatna ulaganj na građevinskim objektima</t>
  </si>
  <si>
    <t>POTICANJE KORIŠTENJA SREDSTAVA IZ FONDOVA EU</t>
  </si>
  <si>
    <t>Tekući projekt T100011</t>
  </si>
  <si>
    <t>NOVA ŠKOLSKA SHEMA VOĆA I POVRĆA TE MLIJEKA I MLIJEČNIH PROIZVODA</t>
  </si>
  <si>
    <t>Naknade građanim i kućanstvima iz EU sredstava</t>
  </si>
  <si>
    <t>KAPITALNO ULAGANJE U OSNOVNO ŠKOLSTVO</t>
  </si>
  <si>
    <t>Izvor financiranja 5.K.</t>
  </si>
  <si>
    <t>PROGRAMI OSNOVNIH ŠKOLA IZVAN ŽUPANIJSKOG PRORAČUNA</t>
  </si>
  <si>
    <t>Izvor financiranja 3.3.</t>
  </si>
  <si>
    <t>VLASTITI PRIHODI - OŠ</t>
  </si>
  <si>
    <t>Zetezne kamate</t>
  </si>
  <si>
    <t>Izvor financiranja 3.7.</t>
  </si>
  <si>
    <t>Izvor financiranja 4.L.</t>
  </si>
  <si>
    <t>PRIHODI ZA POSEBNE NAMJENE - OŠ</t>
  </si>
  <si>
    <t>Uredski materijal o ostali materijalni rashodi</t>
  </si>
  <si>
    <t>Zdravstvene i veterinrske usluge</t>
  </si>
  <si>
    <t>POMOĆI - VIŠAK PRIHODA - OŠ</t>
  </si>
  <si>
    <t>POMOĆI - OŠ</t>
  </si>
  <si>
    <t>Izvor financiranja 7.3.</t>
  </si>
  <si>
    <t>PRIHODI OD PRODAJE ILI ZAMJENE NEFINANCIJSKE IMOVINE-OŠ</t>
  </si>
  <si>
    <t>Izvor financiranja 6.3.</t>
  </si>
  <si>
    <t>DONACIJE - OŠ</t>
  </si>
  <si>
    <t>ADMINISTARTIVNO, TEHNIČKO I STRUČNO OSOBLJE</t>
  </si>
  <si>
    <t>Tekući projekt T100001</t>
  </si>
  <si>
    <t>ŽUPANIJSKA STRUČNA VIJEĆA</t>
  </si>
  <si>
    <t>Tekući projekt T100002</t>
  </si>
  <si>
    <t>NATJECANJA</t>
  </si>
  <si>
    <t>Tekući projekt T100003</t>
  </si>
  <si>
    <t>ŠKOLSKA KUHINJA</t>
  </si>
  <si>
    <t>Izvor financiranja 4.F.</t>
  </si>
  <si>
    <t>Tekući projekt T100026</t>
  </si>
  <si>
    <t>ŠKOLSKO SPORTSKO DRUŠTVO</t>
  </si>
  <si>
    <t>Tekući projekt T100008</t>
  </si>
  <si>
    <t>UČENIČKE ZADRUGE</t>
  </si>
  <si>
    <t>Tekući projekt T100009</t>
  </si>
  <si>
    <t>OSTALE IZVANUČIONIČKE AKTIVNOSTI</t>
  </si>
  <si>
    <t>Usluge telefona,pošte i prijevoza</t>
  </si>
  <si>
    <t>Tekući projekt T100012</t>
  </si>
  <si>
    <t>OPREMA ŠKOLA</t>
  </si>
  <si>
    <t>Uređaji, strojevi i oprema za ostale namjene</t>
  </si>
  <si>
    <t>Knjige, umjetnička djela i ostale izložbene vrijednosti</t>
  </si>
  <si>
    <t>Knjige</t>
  </si>
  <si>
    <t>oprema</t>
  </si>
  <si>
    <t>Tekući projekt T100014</t>
  </si>
  <si>
    <t>TEKUĆE I INVESTICIJSKO ODRŽAVANJE</t>
  </si>
  <si>
    <t>Izvor financiranja 5.k.</t>
  </si>
  <si>
    <t xml:space="preserve">POMOĆI 5.k </t>
  </si>
  <si>
    <t>Tekući projekt T100020</t>
  </si>
  <si>
    <t>NABAVA UDŽBENIKA ZA UČENIKE</t>
  </si>
  <si>
    <t xml:space="preserve">Plan 2022. </t>
  </si>
  <si>
    <t>Usluge telefona, pošte, prijevoza</t>
  </si>
  <si>
    <t>Tekući projekt T100027</t>
  </si>
  <si>
    <t>OPSKRBA BESPLATNIM ZALIHAMA MENSTRUALNIH HIGIJENSKIH POTREPŠTINA</t>
  </si>
  <si>
    <t>Tekuće donacije u naravi</t>
  </si>
  <si>
    <t>POMOĆI-OŠ</t>
  </si>
  <si>
    <t>DONACIJE-OŠ</t>
  </si>
  <si>
    <t>Indeks izvršenja</t>
  </si>
  <si>
    <t>IF-POMOĆI-LOKAL.PRORAČUN 5.K. (općine, grad)</t>
  </si>
  <si>
    <t>DODATNA ULAGANJA</t>
  </si>
  <si>
    <t>Tekući projekt</t>
  </si>
  <si>
    <t xml:space="preserve">Ostali nespomenuti prihodi </t>
  </si>
  <si>
    <t>6526</t>
  </si>
  <si>
    <t>IF-PRIHODI ZA POSEBNE NAMJENE 4.L</t>
  </si>
  <si>
    <t>OSTALE IZVANŠKOLSKE AKTIVNOSTI</t>
  </si>
  <si>
    <t>6361</t>
  </si>
  <si>
    <t>IF-POMOĆI - DRŽ.PRORAČUN (MZO) 5.K.</t>
  </si>
  <si>
    <t>IF-VLASTITI PRIHODI -PRENESNI VIŠAK 3.7</t>
  </si>
  <si>
    <t>6615</t>
  </si>
  <si>
    <t>IF-VLASTITI PRIHODI 3.3.</t>
  </si>
  <si>
    <t>ŠKOLSKI SPORTSKI KLUB</t>
  </si>
  <si>
    <t>ADMINISTRATIVNO, TEHNIČKO I STRUČNO OSOBLJE</t>
  </si>
  <si>
    <t>Aktivnost</t>
  </si>
  <si>
    <t>IF-POMOĆI 5.K.</t>
  </si>
  <si>
    <t>6413</t>
  </si>
  <si>
    <t>IF-PRIHODI OD PRODAJE NEFINANC.IMOVINE</t>
  </si>
  <si>
    <t>Program</t>
  </si>
  <si>
    <t>Glavni program</t>
  </si>
  <si>
    <t>OSNOVNE I SREDNJE ŠKOLE IZVAN ŽUPANIJSKOG PRORAČUNA</t>
  </si>
  <si>
    <t>Glava 004008</t>
  </si>
  <si>
    <t>6711</t>
  </si>
  <si>
    <t>NOVA ŠKOLSKA SHEMA VOĆA I POVRĆA TE MLIJEKA I
MLIJEČNIH PROIZVODA</t>
  </si>
  <si>
    <t>POTICANJE KORIŠTENJA SREDTSVA IZ EU FONDOVA</t>
  </si>
  <si>
    <t>PROJEKTI I PROGRAMI EU</t>
  </si>
  <si>
    <t xml:space="preserve">Glava 003006 </t>
  </si>
  <si>
    <t xml:space="preserve">KAPITALNO ULAGANJE </t>
  </si>
  <si>
    <t>IF-OPĆI PRIHODI I PRIMICI 4.1.dec.sred.</t>
  </si>
  <si>
    <t xml:space="preserve">POJAČANI STANDARD U ŠKOLSTVU </t>
  </si>
  <si>
    <t xml:space="preserve">POTREBE IZNAD MINIMALNOG STANDARDA </t>
  </si>
  <si>
    <t xml:space="preserve">TEKUĆE INVESTICIJSKO ODRŽAVANJE- minimalni standard </t>
  </si>
  <si>
    <t>MINIMALNI STANDARD U OSNOVNOM ŠKOLSTVU - MATERIJALNI I FINANCIJSKI RASHODI</t>
  </si>
  <si>
    <t>MINIMALNI STANDARD U OSNOVNOM ŠKOLSTVU</t>
  </si>
  <si>
    <t>OŠ KARDINAL ALOJZIJE STEPINAC, KRAŠIĆ (15788)</t>
  </si>
  <si>
    <t>Proračunski korisnik</t>
  </si>
  <si>
    <t>OSNOVNO ŠKOLSTVO</t>
  </si>
  <si>
    <t>Glava 004002</t>
  </si>
  <si>
    <t>UPRAVNI ODJEL ZA ODGOJ I OBRAZOVANJE</t>
  </si>
  <si>
    <t>Razdjel</t>
  </si>
  <si>
    <t xml:space="preserve">Brojčana oznaka i naziv računa 
prihoda </t>
  </si>
  <si>
    <t>OIB: 58957365765</t>
  </si>
  <si>
    <t>KRAŠIĆ BB, 10454 Krašić</t>
  </si>
  <si>
    <t>Osnovna škola "Kardinal Alojzije Stepinac" Krašić</t>
  </si>
  <si>
    <t>IF-6.3 DONACIJE</t>
  </si>
  <si>
    <t>IF-VLASTITI PRIHODI-3.3</t>
  </si>
  <si>
    <t>OPSKRBA BESPLATNIM  ZALIHAMA MENSTRUALNIH HIGIJENSKIH POTREPŠTINA</t>
  </si>
  <si>
    <t>Izvršenje 01.01.2024.-30.06.2024.</t>
  </si>
  <si>
    <t>5(4/2*100)</t>
  </si>
  <si>
    <t>6(4/3*100)</t>
  </si>
  <si>
    <t>-</t>
  </si>
  <si>
    <t>Indeks (5/3) %</t>
  </si>
  <si>
    <t>Index (5/4) %</t>
  </si>
  <si>
    <t>PRSTEN POTPORE VII</t>
  </si>
  <si>
    <t>KNJIGE ZA ŠKOLSKU KNJIŽNICU</t>
  </si>
  <si>
    <t xml:space="preserve">IF-POMOĆI-MZO  5.K. </t>
  </si>
  <si>
    <t xml:space="preserve">IF-POMOĆI-  5.K. </t>
  </si>
  <si>
    <t>IF-Tekući prijenosi između proračunskih korisnika</t>
  </si>
  <si>
    <t>Tekući prijenosi između proračunskih korisnika</t>
  </si>
  <si>
    <t>INDEKS (5/3) %</t>
  </si>
  <si>
    <t>Tekući  projekt  T10002</t>
  </si>
  <si>
    <t xml:space="preserve">DODATNA ULAGANJA </t>
  </si>
  <si>
    <t>Tekući  projekt  T10003</t>
  </si>
  <si>
    <t>INDEKS (5/4) %</t>
  </si>
  <si>
    <t>računovotkinja:</t>
  </si>
  <si>
    <t>Martina Barković</t>
  </si>
  <si>
    <t>Vesna Zorić, dipl.učiteljica</t>
  </si>
  <si>
    <t>B) SAŽETAK RAČUNA FINANCIRANJA</t>
  </si>
  <si>
    <t>PRIMICI OD FINANCIJSKE IMOVINE I ZADUŽIVANJA</t>
  </si>
  <si>
    <t>IZDACI ZA FINANCIJSKU IMOVINU I OTPLATE ZAJMOVA</t>
  </si>
  <si>
    <t>NETO FINANCIRANJE</t>
  </si>
  <si>
    <t>EUR</t>
  </si>
  <si>
    <t>C) PRENESENI VIŠAK ILI PRENESENI MANJAK I VIŠEGODIŠNJI PLAN URAVNOTEŽENJA</t>
  </si>
  <si>
    <t>UKUPAN DONOS VIŠKA / MANJKA IZ PRETHODNE(IH) GODINE***</t>
  </si>
  <si>
    <t>VIŠAK / MANJAK IZ PRETHODNE(IH) GODINE KOJI ĆE SE RASPOREDITI / POKRITI</t>
  </si>
  <si>
    <t>VIŠAK / MANJAK + NETO FINANCIRANJE</t>
  </si>
  <si>
    <t>GODIŠNJI IZVJEŠTAJ O IZVRŠENJU FINANCIJSKOG PLANA OŠ"KARDINAL ALOJZIJE STEPINAC" 
ZA 01.01.-30.06.2025.</t>
  </si>
  <si>
    <t xml:space="preserve">Plan za 2025. </t>
  </si>
  <si>
    <t>Izvršenje 01.01.2025-30.06.2025.</t>
  </si>
  <si>
    <t xml:space="preserve"> Izvršenje financijskog plana za razdoblje 01.01.2024.-30.06.2025.- Prihodi prema ekonomskoj klasifikaciji</t>
  </si>
  <si>
    <t>IZVRŠENJE FINANCIJSKOG  PLANA OŠ "KARDINAL ALOJZIJE STEPINAC" KRAŠIĆ
ZA RAZDOBLJE 01.01.2024.-30.06.2025</t>
  </si>
  <si>
    <t>Izvršenje 01.01.2025. -30.06.2025.</t>
  </si>
  <si>
    <t>IF-DONACIJE-OŠ</t>
  </si>
  <si>
    <t>KAPITALNI PROJEKT</t>
  </si>
  <si>
    <t>Izvršenje 01.01.2025 -30.06.2025.</t>
  </si>
  <si>
    <t>Plan 2025.</t>
  </si>
  <si>
    <t xml:space="preserve">PRODUŽENI BORAVAK </t>
  </si>
  <si>
    <t>Tekući projekt T100006</t>
  </si>
  <si>
    <t>PRODUŽENI BORAVAK</t>
  </si>
  <si>
    <t>KAPITALNI PROJEKT K1000</t>
  </si>
  <si>
    <t xml:space="preserve">ENERGETSKA OBNOVA ŠKOLE </t>
  </si>
  <si>
    <t>Krašić 11.07.2025.</t>
  </si>
  <si>
    <t xml:space="preserve">predjednica Školskog odbora: </t>
  </si>
  <si>
    <t xml:space="preserve">ravnateljica: </t>
  </si>
  <si>
    <t>Petra Mrzljak</t>
  </si>
  <si>
    <t>PRIJEDLOG FINANCIJSKOG PLANA OŠ "KARDINAL ALOJZIJE STEPINAC " KRAŠIĆ ZA 2025.  I PROJEKCIJE ZA 2026. I 2027.</t>
  </si>
  <si>
    <t xml:space="preserve">A. RAČUN PRIHODA I RASHODA </t>
  </si>
  <si>
    <t>RASHODI PREMA FUNKCIJSKOJ KLASIFIKACIJI</t>
  </si>
  <si>
    <t>BROJČANA OZNAKA I NAZIV</t>
  </si>
  <si>
    <t>Plan za 2025.</t>
  </si>
  <si>
    <t>UKUPNI RASHODI</t>
  </si>
  <si>
    <t>04 Ekonomski poslovi</t>
  </si>
  <si>
    <t>042 Poljoprivreda, šumarstvo, ribarstvo i lov</t>
  </si>
  <si>
    <t>0421 Poljoprivreda</t>
  </si>
  <si>
    <t>07 Zdravstvo</t>
  </si>
  <si>
    <t>076 Poslovi i usluge zdravstva koji nisu drugdje svrstani</t>
  </si>
  <si>
    <t>0760 Poslovi i usluge zdravstva koji nisu drugdje svrstani</t>
  </si>
  <si>
    <t>09 Obrazovanje</t>
  </si>
  <si>
    <t>091 Predškolsko i osnovno obrazovanje</t>
  </si>
  <si>
    <t>0912 Osnovno obrazovanje</t>
  </si>
  <si>
    <t>096 Dodatne usluge u obrazovanju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</si>
  <si>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</si>
  <si>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</si>
  <si>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</si>
  <si>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</si>
  <si>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</si>
  <si>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Razred</t>
  </si>
  <si>
    <t>Skupina</t>
  </si>
  <si>
    <t>Naziv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</si>
  <si>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</si>
  <si>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</si>
  <si>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</si>
  <si>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</si>
  <si>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01.01.2024.-30.06.2024..</t>
  </si>
  <si>
    <t>Tekući plan za 2025.</t>
  </si>
  <si>
    <t>Izvršenje 01.01.2025-30.06.2025</t>
  </si>
  <si>
    <t>Izvršenje</t>
  </si>
  <si>
    <t>Izvršenje 01.01.2024-30.06.2024.</t>
  </si>
  <si>
    <t>,</t>
  </si>
  <si>
    <t xml:space="preserve">Indeks izvršenja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</si>
</sst>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0.000"/>
    <numFmt numFmtId="165" formatCode="#,##0.00\ &quot;kn&quot;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8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0" borderId="3" xfId="0" applyNumberFormat="1" applyFont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7" fillId="3" borderId="2" xfId="0" applyFont="1" applyFill="1" applyBorder="1" applyAlignment="1">
      <alignment vertical="center"/>
    </xf>
    <xf numFmtId="0" fontId="14" fillId="0" borderId="0" xfId="0" applyFont="1"/>
    <xf numFmtId="0" fontId="0" fillId="0" borderId="0" xfId="0" applyProtection="1">
      <protection hidden="1"/>
    </xf>
    <xf numFmtId="4" fontId="1" fillId="0" borderId="0" xfId="0" applyNumberFormat="1" applyFont="1"/>
    <xf numFmtId="4" fontId="0" fillId="0" borderId="0" xfId="0" applyNumberFormat="1"/>
    <xf numFmtId="0" fontId="6" fillId="2" borderId="3" xfId="0" applyFont="1" applyFill="1" applyBorder="1" applyAlignment="1">
      <alignment horizontal="center" wrapText="1"/>
    </xf>
    <xf numFmtId="0" fontId="20" fillId="0" borderId="0" xfId="1"/>
    <xf numFmtId="44" fontId="20" fillId="0" borderId="0" xfId="1" applyNumberFormat="1"/>
    <xf numFmtId="164" fontId="20" fillId="0" borderId="0" xfId="1" applyNumberFormat="1"/>
    <xf numFmtId="0" fontId="1" fillId="0" borderId="0" xfId="1" applyFont="1"/>
    <xf numFmtId="165" fontId="20" fillId="0" borderId="0" xfId="1" applyNumberFormat="1"/>
    <xf numFmtId="2" fontId="20" fillId="0" borderId="0" xfId="1" applyNumberFormat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10" fontId="6" fillId="3" borderId="3" xfId="0" applyNumberFormat="1" applyFont="1" applyFill="1" applyBorder="1" applyAlignment="1">
      <alignment horizontal="right"/>
    </xf>
    <xf numFmtId="0" fontId="22" fillId="0" borderId="0" xfId="0" quotePrefix="1" applyFont="1" applyAlignment="1">
      <alignment horizontal="left" wrapText="1"/>
    </xf>
    <xf numFmtId="0" fontId="23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0" fontId="8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8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15" fillId="5" borderId="0" xfId="1" applyFont="1" applyFill="1" applyAlignment="1">
      <alignment horizontal="center" vertical="center"/>
    </xf>
    <xf numFmtId="0" fontId="16" fillId="5" borderId="0" xfId="1" applyFont="1" applyFill="1" applyAlignment="1">
      <alignment horizontal="left" vertical="center" wrapText="1"/>
    </xf>
    <xf numFmtId="0" fontId="16" fillId="5" borderId="0" xfId="1" applyFont="1" applyFill="1" applyAlignment="1">
      <alignment horizontal="left" wrapText="1"/>
    </xf>
    <xf numFmtId="0" fontId="16" fillId="5" borderId="0" xfId="1" applyFont="1" applyFill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0" fontId="8" fillId="7" borderId="3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4" fontId="8" fillId="7" borderId="4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4" fontId="28" fillId="2" borderId="4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/>
    </xf>
    <xf numFmtId="0" fontId="29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10" fontId="2" fillId="0" borderId="0" xfId="0" applyNumberFormat="1" applyFont="1" applyAlignment="1">
      <alignment horizontal="center" vertical="center" wrapText="1"/>
    </xf>
    <xf numFmtId="10" fontId="3" fillId="0" borderId="0" xfId="0" applyNumberFormat="1" applyFont="1" applyAlignment="1">
      <alignment vertical="center" wrapText="1"/>
    </xf>
    <xf numFmtId="10" fontId="28" fillId="4" borderId="3" xfId="0" applyNumberFormat="1" applyFont="1" applyFill="1" applyBorder="1" applyAlignment="1">
      <alignment horizontal="center" vertical="center" wrapText="1"/>
    </xf>
    <xf numFmtId="10" fontId="6" fillId="6" borderId="4" xfId="0" applyNumberFormat="1" applyFont="1" applyFill="1" applyBorder="1" applyAlignment="1">
      <alignment horizontal="right"/>
    </xf>
    <xf numFmtId="10" fontId="6" fillId="7" borderId="4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3" fillId="2" borderId="4" xfId="0" applyNumberFormat="1" applyFont="1" applyFill="1" applyBorder="1" applyAlignment="1">
      <alignment horizontal="right"/>
    </xf>
    <xf numFmtId="10" fontId="0" fillId="0" borderId="0" xfId="0" applyNumberFormat="1"/>
    <xf numFmtId="0" fontId="18" fillId="8" borderId="1" xfId="1" applyFont="1" applyFill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center" vertical="center" wrapText="1"/>
    </xf>
    <xf numFmtId="2" fontId="18" fillId="8" borderId="3" xfId="1" applyNumberFormat="1" applyFont="1" applyFill="1" applyBorder="1" applyAlignment="1">
      <alignment horizontal="right" vertical="center" wrapText="1"/>
    </xf>
    <xf numFmtId="44" fontId="18" fillId="8" borderId="3" xfId="1" applyNumberFormat="1" applyFont="1" applyFill="1" applyBorder="1" applyAlignment="1">
      <alignment horizontal="center" vertical="center" wrapText="1"/>
    </xf>
    <xf numFmtId="1" fontId="16" fillId="8" borderId="3" xfId="1" applyNumberFormat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right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6" fillId="8" borderId="3" xfId="1" applyFont="1" applyFill="1" applyBorder="1" applyAlignment="1">
      <alignment horizontal="left" wrapText="1"/>
    </xf>
    <xf numFmtId="2" fontId="16" fillId="8" borderId="3" xfId="1" applyNumberFormat="1" applyFont="1" applyFill="1" applyBorder="1" applyAlignment="1">
      <alignment horizontal="right" wrapText="1"/>
    </xf>
    <xf numFmtId="10" fontId="16" fillId="8" borderId="3" xfId="1" applyNumberFormat="1" applyFont="1" applyFill="1" applyBorder="1" applyAlignment="1">
      <alignment horizontal="right" wrapText="1"/>
    </xf>
    <xf numFmtId="0" fontId="15" fillId="8" borderId="3" xfId="1" applyFont="1" applyFill="1" applyBorder="1" applyAlignment="1">
      <alignment horizontal="left" wrapText="1"/>
    </xf>
    <xf numFmtId="2" fontId="15" fillId="8" borderId="3" xfId="1" applyNumberFormat="1" applyFont="1" applyFill="1" applyBorder="1" applyAlignment="1">
      <alignment horizontal="right" wrapText="1"/>
    </xf>
    <xf numFmtId="10" fontId="15" fillId="8" borderId="3" xfId="1" applyNumberFormat="1" applyFont="1" applyFill="1" applyBorder="1" applyAlignment="1">
      <alignment horizontal="right" wrapText="1"/>
    </xf>
    <xf numFmtId="0" fontId="18" fillId="8" borderId="3" xfId="1" applyFont="1" applyFill="1" applyBorder="1" applyAlignment="1">
      <alignment horizontal="left" wrapText="1"/>
    </xf>
    <xf numFmtId="2" fontId="18" fillId="8" borderId="3" xfId="1" applyNumberFormat="1" applyFont="1" applyFill="1" applyBorder="1" applyAlignment="1">
      <alignment horizontal="right" wrapText="1"/>
    </xf>
    <xf numFmtId="10" fontId="18" fillId="8" borderId="3" xfId="1" applyNumberFormat="1" applyFont="1" applyFill="1" applyBorder="1" applyAlignment="1">
      <alignment horizontal="right" wrapText="1"/>
    </xf>
    <xf numFmtId="0" fontId="5" fillId="8" borderId="0" xfId="0" applyFont="1" applyFill="1" applyAlignment="1" applyProtection="1">
      <alignment horizontal="center" vertical="center" wrapText="1"/>
      <protection hidden="1"/>
    </xf>
    <xf numFmtId="0" fontId="2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Alignment="1" applyProtection="1">
      <alignment vertical="center" wrapText="1"/>
      <protection hidden="1"/>
    </xf>
    <xf numFmtId="2" fontId="3" fillId="8" borderId="0" xfId="0" applyNumberFormat="1" applyFont="1" applyFill="1" applyAlignment="1" applyProtection="1">
      <alignment vertical="center" wrapText="1"/>
      <protection hidden="1"/>
    </xf>
    <xf numFmtId="0" fontId="10" fillId="8" borderId="0" xfId="0" applyFont="1" applyFill="1" applyAlignment="1" applyProtection="1">
      <alignment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0" fontId="11" fillId="8" borderId="4" xfId="0" applyFont="1" applyFill="1" applyBorder="1" applyAlignment="1" applyProtection="1">
      <alignment horizontal="center" vertical="center" wrapText="1"/>
      <protection hidden="1"/>
    </xf>
    <xf numFmtId="0" fontId="6" fillId="8" borderId="4" xfId="0" applyFont="1" applyFill="1" applyBorder="1" applyAlignment="1" applyProtection="1">
      <alignment horizontal="center" vertical="center" wrapText="1"/>
      <protection hidden="1"/>
    </xf>
    <xf numFmtId="0" fontId="6" fillId="8" borderId="3" xfId="0" applyFont="1" applyFill="1" applyBorder="1" applyAlignment="1" applyProtection="1">
      <alignment horizontal="center" vertical="center" wrapText="1"/>
      <protection hidden="1"/>
    </xf>
    <xf numFmtId="2" fontId="6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0" fontId="11" fillId="8" borderId="2" xfId="0" applyFont="1" applyFill="1" applyBorder="1" applyAlignment="1" applyProtection="1">
      <alignment horizontal="center" vertical="center" wrapText="1"/>
      <protection hidden="1"/>
    </xf>
    <xf numFmtId="0" fontId="11" fillId="8" borderId="4" xfId="0" applyFont="1" applyFill="1" applyBorder="1" applyAlignment="1" applyProtection="1">
      <alignment horizontal="center" vertical="center" wrapText="1"/>
      <protection hidden="1"/>
    </xf>
    <xf numFmtId="2" fontId="6" fillId="8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left" vertical="center" wrapText="1"/>
    </xf>
    <xf numFmtId="4" fontId="8" fillId="8" borderId="4" xfId="0" applyNumberFormat="1" applyFont="1" applyFill="1" applyBorder="1" applyAlignment="1">
      <alignment horizontal="right" wrapText="1"/>
    </xf>
    <xf numFmtId="2" fontId="8" fillId="8" borderId="4" xfId="0" applyNumberFormat="1" applyFont="1" applyFill="1" applyBorder="1" applyAlignment="1">
      <alignment horizontal="right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0" fontId="6" fillId="8" borderId="4" xfId="0" applyFont="1" applyFill="1" applyBorder="1" applyAlignment="1">
      <alignment horizontal="left" vertical="center" wrapText="1"/>
    </xf>
    <xf numFmtId="4" fontId="6" fillId="8" borderId="4" xfId="0" applyNumberFormat="1" applyFont="1" applyFill="1" applyBorder="1" applyAlignment="1">
      <alignment horizontal="right"/>
    </xf>
    <xf numFmtId="2" fontId="6" fillId="8" borderId="4" xfId="0" applyNumberFormat="1" applyFont="1" applyFill="1" applyBorder="1" applyAlignment="1">
      <alignment horizontal="right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/>
    </xf>
    <xf numFmtId="4" fontId="3" fillId="8" borderId="4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 vertical="center" wrapText="1" indent="1"/>
    </xf>
    <xf numFmtId="0" fontId="3" fillId="8" borderId="2" xfId="0" applyFont="1" applyFill="1" applyBorder="1" applyAlignment="1">
      <alignment horizontal="left" vertical="center" wrapText="1" indent="1"/>
    </xf>
    <xf numFmtId="0" fontId="3" fillId="8" borderId="4" xfId="0" applyFont="1" applyFill="1" applyBorder="1" applyAlignment="1">
      <alignment horizontal="left" vertical="center" wrapText="1" indent="1"/>
    </xf>
    <xf numFmtId="4" fontId="17" fillId="8" borderId="4" xfId="0" applyNumberFormat="1" applyFont="1" applyFill="1" applyBorder="1" applyAlignment="1">
      <alignment horizontal="right"/>
    </xf>
    <xf numFmtId="2" fontId="3" fillId="8" borderId="3" xfId="0" applyNumberFormat="1" applyFont="1" applyFill="1" applyBorder="1" applyAlignment="1">
      <alignment horizontal="right" wrapText="1"/>
    </xf>
    <xf numFmtId="2" fontId="3" fillId="8" borderId="4" xfId="0" applyNumberFormat="1" applyFont="1" applyFill="1" applyBorder="1" applyAlignment="1">
      <alignment horizontal="right"/>
    </xf>
    <xf numFmtId="0" fontId="21" fillId="8" borderId="4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 indent="1"/>
    </xf>
    <xf numFmtId="0" fontId="6" fillId="8" borderId="2" xfId="0" applyFont="1" applyFill="1" applyBorder="1" applyAlignment="1">
      <alignment horizontal="left" vertical="center" wrapText="1" indent="1"/>
    </xf>
    <xf numFmtId="0" fontId="6" fillId="8" borderId="4" xfId="0" applyFont="1" applyFill="1" applyBorder="1" applyAlignment="1">
      <alignment horizontal="left" vertical="center" wrapText="1" indent="1"/>
    </xf>
    <xf numFmtId="0" fontId="13" fillId="8" borderId="1" xfId="0" applyFont="1" applyFill="1" applyBorder="1" applyAlignment="1">
      <alignment horizontal="left" vertical="center" wrapText="1"/>
    </xf>
    <xf numFmtId="0" fontId="13" fillId="8" borderId="2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 wrapText="1"/>
    </xf>
    <xf numFmtId="0" fontId="19" fillId="8" borderId="4" xfId="0" applyFont="1" applyFill="1" applyBorder="1" applyAlignment="1">
      <alignment horizontal="left" vertical="center" wrapText="1"/>
    </xf>
    <xf numFmtId="0" fontId="19" fillId="8" borderId="4" xfId="0" applyFont="1" applyFill="1" applyBorder="1" applyAlignment="1">
      <alignment horizontal="left" vertical="center" wrapText="1"/>
    </xf>
    <xf numFmtId="0" fontId="18" fillId="8" borderId="4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 applyAlignment="1">
      <alignment horizontal="right"/>
    </xf>
    <xf numFmtId="2" fontId="6" fillId="8" borderId="3" xfId="0" applyNumberFormat="1" applyFont="1" applyFill="1" applyBorder="1" applyAlignment="1">
      <alignment horizontal="right"/>
    </xf>
    <xf numFmtId="2" fontId="1" fillId="8" borderId="3" xfId="0" applyNumberFormat="1" applyFont="1" applyFill="1" applyBorder="1"/>
    <xf numFmtId="0" fontId="0" fillId="8" borderId="0" xfId="0" applyFill="1"/>
    <xf numFmtId="2" fontId="0" fillId="8" borderId="0" xfId="0" applyNumberFormat="1" applyFill="1"/>
  </cellXfs>
  <cellStyles count="2">
    <cellStyle name="Normalno" xfId="0" builtinId="0"/>
    <cellStyle name="Normalno 2" xfId="1" xr:uid="{65BE4E73-BD6A-4908-B8F9-C19623491F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elena Beketić" id="{1413239B-BA2C-4D9D-AA7C-25A17723BD9B}" userId="Helena Beketić" providerId="None"/>
</personList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27" dT="2022-10-01T13:06:28.55" personId="{1413239B-BA2C-4D9D-AA7C-25A17723BD9B}" id="{AF3B2549-FF21-4471-BF86-AD820BB6C733}">
    <text>PLAĆE</text>
  </threadedComment>
  <threadedComment ref="D237" dT="2022-10-01T13:07:11.55" personId="{1413239B-BA2C-4D9D-AA7C-25A17723BD9B}" id="{8948FAC0-B1A6-487D-AF69-04B06CFA8938}">
    <text>MZO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0F008-4DF6-4501-B1EE-E02870E27A7F}">
  <sheetPr>
    <pageSetUpPr fitToPage="1"/>
  </sheetPr>
  <dimension ref="A1:J35"/>
  <sheetViews>
    <sheetView workbookViewId="0">
      <selection activeCell="A17" sqref="A17:J17"/>
    </sheetView>
  </sheetViews>
  <sheetFormatPr defaultRowHeight="15" x14ac:dyDescent="0.25"/>
  <cols>
    <col min="5" max="5" width="25.28515625" customWidth="1"/>
    <col min="6" max="8" width="12.5703125" customWidth="1"/>
    <col min="9" max="9" width="13.5703125" customWidth="1"/>
    <col min="10" max="10" width="12.5703125" customWidth="1"/>
  </cols>
  <sheetData>
    <row r="1" spans="1:10" ht="42" customHeight="1" x14ac:dyDescent="0.25">
      <c r="A1" s="49" t="s">
        <v>237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49" t="s">
        <v>0</v>
      </c>
      <c r="B3" s="49"/>
      <c r="C3" s="49"/>
      <c r="D3" s="49"/>
      <c r="E3" s="49"/>
      <c r="F3" s="66"/>
      <c r="G3" s="66"/>
      <c r="H3" s="66"/>
      <c r="I3" s="66"/>
      <c r="J3" s="66"/>
    </row>
    <row r="4" spans="1:10" ht="18" x14ac:dyDescent="0.25">
      <c r="A4" s="5"/>
      <c r="B4" s="5"/>
      <c r="C4" s="5"/>
      <c r="D4" s="5"/>
      <c r="E4" s="5"/>
      <c r="F4" s="6"/>
      <c r="G4" s="6"/>
      <c r="H4" s="6"/>
      <c r="I4" s="5"/>
      <c r="J4" s="6"/>
    </row>
    <row r="5" spans="1:10" ht="18" customHeight="1" x14ac:dyDescent="0.25">
      <c r="A5" s="49" t="s">
        <v>1</v>
      </c>
      <c r="B5" s="62"/>
      <c r="C5" s="62"/>
      <c r="D5" s="62"/>
      <c r="E5" s="62"/>
      <c r="F5" s="62"/>
      <c r="G5" s="62"/>
      <c r="H5" s="62"/>
      <c r="I5" s="62"/>
      <c r="J5" s="62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15" t="s">
        <v>232</v>
      </c>
    </row>
    <row r="7" spans="1:10" ht="38.25" x14ac:dyDescent="0.25">
      <c r="A7" s="10"/>
      <c r="B7" s="11"/>
      <c r="C7" s="11"/>
      <c r="D7" s="12"/>
      <c r="E7" s="13"/>
      <c r="F7" s="4" t="s">
        <v>208</v>
      </c>
      <c r="G7" s="4" t="s">
        <v>238</v>
      </c>
      <c r="H7" s="4" t="s">
        <v>239</v>
      </c>
      <c r="I7" s="4" t="s">
        <v>160</v>
      </c>
      <c r="J7" s="4" t="s">
        <v>160</v>
      </c>
    </row>
    <row r="8" spans="1:10" ht="12.75" customHeight="1" x14ac:dyDescent="0.25">
      <c r="A8" s="10"/>
      <c r="B8" s="11"/>
      <c r="C8" s="11">
        <v>1</v>
      </c>
      <c r="D8" s="12"/>
      <c r="E8" s="13"/>
      <c r="F8" s="4">
        <v>2</v>
      </c>
      <c r="G8" s="4">
        <v>3</v>
      </c>
      <c r="H8" s="4">
        <v>4</v>
      </c>
      <c r="I8" s="27" t="s">
        <v>209</v>
      </c>
      <c r="J8" s="27" t="s">
        <v>210</v>
      </c>
    </row>
    <row r="9" spans="1:10" x14ac:dyDescent="0.25">
      <c r="A9" s="67" t="s">
        <v>5</v>
      </c>
      <c r="B9" s="48"/>
      <c r="C9" s="48"/>
      <c r="D9" s="48"/>
      <c r="E9" s="68"/>
      <c r="F9" s="21">
        <v>616079.6</v>
      </c>
      <c r="G9" s="21">
        <v>1979747.72</v>
      </c>
      <c r="H9" s="21">
        <v>717007.48</v>
      </c>
      <c r="I9" s="34">
        <f>(H9/F9)*100</f>
        <v>116.38227917301596</v>
      </c>
      <c r="J9" s="34">
        <f>(H9/G9)*100</f>
        <v>36.217113562328031</v>
      </c>
    </row>
    <row r="10" spans="1:10" x14ac:dyDescent="0.25">
      <c r="A10" s="63" t="s">
        <v>6</v>
      </c>
      <c r="B10" s="57"/>
      <c r="C10" s="57"/>
      <c r="D10" s="57"/>
      <c r="E10" s="61"/>
      <c r="F10" s="20">
        <v>616079.59</v>
      </c>
      <c r="G10" s="20">
        <v>1979742.72</v>
      </c>
      <c r="H10" s="20">
        <v>717007.48</v>
      </c>
      <c r="I10" s="35">
        <f t="shared" ref="I10:I15" si="0">(H10/F10)*100</f>
        <v>116.38228106209458</v>
      </c>
      <c r="J10" s="35">
        <f t="shared" ref="J10:J14" si="1">(H10/G10)*100</f>
        <v>36.21720503157097</v>
      </c>
    </row>
    <row r="11" spans="1:10" x14ac:dyDescent="0.25">
      <c r="A11" s="60" t="s">
        <v>7</v>
      </c>
      <c r="B11" s="61"/>
      <c r="C11" s="61"/>
      <c r="D11" s="61"/>
      <c r="E11" s="61"/>
      <c r="F11" s="20">
        <v>0.01</v>
      </c>
      <c r="G11" s="20">
        <v>5</v>
      </c>
      <c r="H11" s="20">
        <v>0</v>
      </c>
      <c r="I11" s="35">
        <f t="shared" si="0"/>
        <v>0</v>
      </c>
      <c r="J11" s="35">
        <f t="shared" si="1"/>
        <v>0</v>
      </c>
    </row>
    <row r="12" spans="1:10" x14ac:dyDescent="0.25">
      <c r="A12" s="16" t="s">
        <v>8</v>
      </c>
      <c r="B12" s="22"/>
      <c r="C12" s="22"/>
      <c r="D12" s="22"/>
      <c r="E12" s="22"/>
      <c r="F12" s="21">
        <v>615165.31999999995</v>
      </c>
      <c r="G12" s="21">
        <v>1979747.72</v>
      </c>
      <c r="H12" s="21">
        <f>H13+H14</f>
        <v>823598.04999999993</v>
      </c>
      <c r="I12" s="34">
        <f t="shared" si="0"/>
        <v>133.88239278508092</v>
      </c>
      <c r="J12" s="34">
        <f t="shared" si="1"/>
        <v>41.601161687409338</v>
      </c>
    </row>
    <row r="13" spans="1:10" x14ac:dyDescent="0.25">
      <c r="A13" s="56" t="s">
        <v>9</v>
      </c>
      <c r="B13" s="57"/>
      <c r="C13" s="57"/>
      <c r="D13" s="57"/>
      <c r="E13" s="57"/>
      <c r="F13" s="20">
        <v>609024.75</v>
      </c>
      <c r="G13" s="20">
        <v>1085763.3400000001</v>
      </c>
      <c r="H13" s="20">
        <v>815335.82</v>
      </c>
      <c r="I13" s="35">
        <f t="shared" si="0"/>
        <v>133.87564626889136</v>
      </c>
      <c r="J13" s="35">
        <f t="shared" si="1"/>
        <v>75.093327428056284</v>
      </c>
    </row>
    <row r="14" spans="1:10" x14ac:dyDescent="0.25">
      <c r="A14" s="60" t="s">
        <v>10</v>
      </c>
      <c r="B14" s="61"/>
      <c r="C14" s="61"/>
      <c r="D14" s="61"/>
      <c r="E14" s="61"/>
      <c r="F14" s="20">
        <v>6140.57</v>
      </c>
      <c r="G14" s="20">
        <v>893984.38</v>
      </c>
      <c r="H14" s="20">
        <v>8262.23</v>
      </c>
      <c r="I14" s="35">
        <f t="shared" si="0"/>
        <v>134.55151557591557</v>
      </c>
      <c r="J14" s="35">
        <f t="shared" si="1"/>
        <v>0.9242029486018537</v>
      </c>
    </row>
    <row r="15" spans="1:10" x14ac:dyDescent="0.25">
      <c r="A15" s="47" t="s">
        <v>11</v>
      </c>
      <c r="B15" s="48"/>
      <c r="C15" s="48"/>
      <c r="D15" s="48"/>
      <c r="E15" s="48"/>
      <c r="F15" s="21">
        <v>914.28000000002794</v>
      </c>
      <c r="G15" s="21">
        <v>0</v>
      </c>
      <c r="H15" s="21">
        <f>H9-H12</f>
        <v>-106590.56999999995</v>
      </c>
      <c r="I15" s="34">
        <f t="shared" si="0"/>
        <v>-11658.416458852505</v>
      </c>
      <c r="J15" s="34" t="s">
        <v>211</v>
      </c>
    </row>
    <row r="16" spans="1:10" ht="18" x14ac:dyDescent="0.25">
      <c r="A16" s="5"/>
      <c r="B16" s="9"/>
      <c r="C16" s="9"/>
      <c r="D16" s="9"/>
      <c r="E16" s="9"/>
      <c r="F16" s="3"/>
      <c r="G16" s="3"/>
      <c r="H16" s="3"/>
      <c r="I16" s="9"/>
      <c r="J16" s="3"/>
    </row>
    <row r="17" spans="1:10" ht="18" customHeight="1" x14ac:dyDescent="0.25">
      <c r="A17" s="49" t="s">
        <v>228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 ht="18" x14ac:dyDescent="0.25">
      <c r="A18" s="5"/>
      <c r="B18" s="9"/>
      <c r="C18" s="9"/>
      <c r="D18" s="9"/>
      <c r="E18" s="9"/>
      <c r="F18" s="3"/>
      <c r="G18" s="3"/>
      <c r="H18" s="3"/>
      <c r="I18" s="9"/>
      <c r="J18" s="3"/>
    </row>
    <row r="19" spans="1:10" ht="38.25" x14ac:dyDescent="0.25">
      <c r="A19" s="10"/>
      <c r="B19" s="11"/>
      <c r="C19" s="11"/>
      <c r="D19" s="12"/>
      <c r="E19" s="13"/>
      <c r="F19" s="4" t="s">
        <v>208</v>
      </c>
      <c r="G19" s="4" t="s">
        <v>238</v>
      </c>
      <c r="H19" s="4" t="s">
        <v>239</v>
      </c>
      <c r="I19" s="27" t="s">
        <v>160</v>
      </c>
      <c r="J19" s="27" t="s">
        <v>160</v>
      </c>
    </row>
    <row r="20" spans="1:10" ht="12.75" customHeight="1" x14ac:dyDescent="0.25">
      <c r="A20" s="10"/>
      <c r="B20" s="11"/>
      <c r="C20" s="11">
        <v>1</v>
      </c>
      <c r="D20" s="12"/>
      <c r="E20" s="13"/>
      <c r="F20" s="4">
        <v>2</v>
      </c>
      <c r="G20" s="4">
        <v>3</v>
      </c>
      <c r="H20" s="4">
        <v>4</v>
      </c>
      <c r="I20" s="27" t="s">
        <v>209</v>
      </c>
      <c r="J20" s="27" t="s">
        <v>210</v>
      </c>
    </row>
    <row r="21" spans="1:10" ht="15.75" customHeight="1" x14ac:dyDescent="0.25">
      <c r="A21" s="63" t="s">
        <v>229</v>
      </c>
      <c r="B21" s="64"/>
      <c r="C21" s="64"/>
      <c r="D21" s="64"/>
      <c r="E21" s="65"/>
      <c r="F21" s="36"/>
      <c r="G21" s="36"/>
      <c r="H21" s="36"/>
      <c r="I21" s="14"/>
      <c r="J21" s="14"/>
    </row>
    <row r="22" spans="1:10" x14ac:dyDescent="0.25">
      <c r="A22" s="63" t="s">
        <v>230</v>
      </c>
      <c r="B22" s="57"/>
      <c r="C22" s="57"/>
      <c r="D22" s="57"/>
      <c r="E22" s="57"/>
      <c r="F22" s="14"/>
      <c r="G22" s="14"/>
      <c r="H22" s="14"/>
      <c r="I22" s="14"/>
      <c r="J22" s="14"/>
    </row>
    <row r="23" spans="1:10" x14ac:dyDescent="0.25">
      <c r="A23" s="47" t="s">
        <v>231</v>
      </c>
      <c r="B23" s="48"/>
      <c r="C23" s="48"/>
      <c r="D23" s="48"/>
      <c r="E23" s="48"/>
      <c r="F23" s="21">
        <v>914.28</v>
      </c>
      <c r="G23" s="21">
        <v>0</v>
      </c>
      <c r="H23" s="21">
        <v>0</v>
      </c>
      <c r="I23" s="37" t="s">
        <v>211</v>
      </c>
      <c r="J23" s="21" t="s">
        <v>211</v>
      </c>
    </row>
    <row r="24" spans="1:10" ht="11.25" customHeight="1" x14ac:dyDescent="0.25">
      <c r="A24" s="38"/>
      <c r="B24" s="39"/>
      <c r="C24" s="39"/>
      <c r="D24" s="39"/>
      <c r="E24" s="39"/>
      <c r="F24" s="40"/>
      <c r="G24" s="40"/>
      <c r="H24" s="40"/>
      <c r="I24" s="40"/>
      <c r="J24" s="40"/>
    </row>
    <row r="25" spans="1:10" ht="29.25" customHeight="1" x14ac:dyDescent="0.25">
      <c r="A25" s="49" t="s">
        <v>233</v>
      </c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9" customHeight="1" x14ac:dyDescent="0.25">
      <c r="A26" s="41"/>
      <c r="B26" s="9"/>
      <c r="C26" s="9"/>
      <c r="D26" s="9"/>
      <c r="E26" s="9"/>
      <c r="F26" s="9"/>
      <c r="G26" s="9"/>
      <c r="H26" s="9"/>
      <c r="I26" s="3"/>
    </row>
    <row r="27" spans="1:10" ht="38.25" x14ac:dyDescent="0.25">
      <c r="A27" s="10"/>
      <c r="B27" s="11"/>
      <c r="C27" s="11"/>
      <c r="D27" s="12"/>
      <c r="E27" s="13"/>
      <c r="F27" s="4" t="s">
        <v>208</v>
      </c>
      <c r="G27" s="4" t="s">
        <v>238</v>
      </c>
      <c r="H27" s="4" t="s">
        <v>239</v>
      </c>
      <c r="I27" s="4" t="s">
        <v>160</v>
      </c>
      <c r="J27" s="4" t="s">
        <v>160</v>
      </c>
    </row>
    <row r="28" spans="1:10" x14ac:dyDescent="0.25">
      <c r="A28" s="10"/>
      <c r="B28" s="11"/>
      <c r="C28" s="11">
        <v>1</v>
      </c>
      <c r="D28" s="12"/>
      <c r="E28" s="13"/>
      <c r="F28" s="45">
        <v>2</v>
      </c>
      <c r="G28" s="45">
        <v>3</v>
      </c>
      <c r="H28" s="45">
        <v>4</v>
      </c>
      <c r="I28" s="45" t="s">
        <v>209</v>
      </c>
      <c r="J28" s="45" t="s">
        <v>210</v>
      </c>
    </row>
    <row r="29" spans="1:10" ht="21" customHeight="1" x14ac:dyDescent="0.25">
      <c r="A29" s="50" t="s">
        <v>234</v>
      </c>
      <c r="B29" s="51"/>
      <c r="C29" s="51"/>
      <c r="D29" s="51"/>
      <c r="E29" s="52"/>
      <c r="F29" s="42">
        <v>4377.3999999999996</v>
      </c>
      <c r="G29" s="42">
        <v>0</v>
      </c>
      <c r="H29" s="42">
        <v>880.32</v>
      </c>
      <c r="I29" s="42">
        <f>(H29/F29)*100</f>
        <v>20.110567917028376</v>
      </c>
      <c r="J29" s="42" t="s">
        <v>211</v>
      </c>
    </row>
    <row r="30" spans="1:10" ht="29.25" customHeight="1" x14ac:dyDescent="0.25">
      <c r="A30" s="53" t="s">
        <v>235</v>
      </c>
      <c r="B30" s="54"/>
      <c r="C30" s="54"/>
      <c r="D30" s="54"/>
      <c r="E30" s="55"/>
      <c r="F30" s="43">
        <v>4377.3999999999996</v>
      </c>
      <c r="G30" s="43">
        <v>0</v>
      </c>
      <c r="H30" s="43">
        <v>880.32</v>
      </c>
      <c r="I30" s="43">
        <v>20.11</v>
      </c>
      <c r="J30" s="43" t="s">
        <v>211</v>
      </c>
    </row>
    <row r="33" spans="1:10" x14ac:dyDescent="0.25">
      <c r="A33" s="56" t="s">
        <v>236</v>
      </c>
      <c r="B33" s="57"/>
      <c r="C33" s="57"/>
      <c r="D33" s="57"/>
      <c r="E33" s="57"/>
      <c r="F33" s="20">
        <v>5291.68</v>
      </c>
      <c r="G33" s="20"/>
      <c r="H33" s="20"/>
      <c r="I33" s="36" t="e">
        <f>F33/#REF!*100</f>
        <v>#REF!</v>
      </c>
      <c r="J33" s="44" t="s">
        <v>211</v>
      </c>
    </row>
    <row r="34" spans="1:10" ht="15.75" x14ac:dyDescent="0.25">
      <c r="A34" s="38"/>
      <c r="B34" s="39"/>
      <c r="C34" s="39"/>
      <c r="D34" s="39"/>
      <c r="E34" s="39"/>
      <c r="F34" s="40"/>
      <c r="G34" s="40"/>
      <c r="H34" s="40"/>
      <c r="I34" s="40"/>
    </row>
    <row r="35" spans="1:10" x14ac:dyDescent="0.25">
      <c r="A35" s="58"/>
      <c r="B35" s="59"/>
      <c r="C35" s="59"/>
      <c r="D35" s="59"/>
      <c r="E35" s="59"/>
      <c r="F35" s="59"/>
      <c r="G35" s="59"/>
      <c r="H35" s="59"/>
      <c r="I35" s="59"/>
    </row>
  </sheetData>
  <mergeCells count="18">
    <mergeCell ref="A11:E11"/>
    <mergeCell ref="A1:J1"/>
    <mergeCell ref="A3:J3"/>
    <mergeCell ref="A5:J5"/>
    <mergeCell ref="A9:E9"/>
    <mergeCell ref="A10:E10"/>
    <mergeCell ref="A35:I35"/>
    <mergeCell ref="A13:E13"/>
    <mergeCell ref="A14:E14"/>
    <mergeCell ref="A15:E15"/>
    <mergeCell ref="A17:J17"/>
    <mergeCell ref="A21:E21"/>
    <mergeCell ref="A22:E22"/>
    <mergeCell ref="A23:E23"/>
    <mergeCell ref="A25:J25"/>
    <mergeCell ref="A29:E29"/>
    <mergeCell ref="A30:E30"/>
    <mergeCell ref="A33:E33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DF48-DDBE-42AF-B3FB-3EC643D7DAB2}">
  <sheetPr>
    <pageSetUpPr fitToPage="1"/>
  </sheetPr>
  <dimension ref="A1:M102"/>
  <sheetViews>
    <sheetView topLeftCell="A28" workbookViewId="0">
      <selection activeCell="B23" sqref="B23"/>
    </sheetView>
  </sheetViews>
  <sheetFormatPr defaultRowHeight="15" x14ac:dyDescent="0.25"/>
  <cols>
    <col min="1" max="1" width="30.7109375" style="28" customWidth="1"/>
    <col min="2" max="2" width="50.7109375" style="28" customWidth="1"/>
    <col min="3" max="6" width="20.7109375" style="33" customWidth="1"/>
    <col min="7" max="7" width="20.7109375" style="29" customWidth="1"/>
    <col min="8" max="8" width="9.140625" style="28"/>
    <col min="9" max="9" width="16.28515625" style="28" customWidth="1"/>
    <col min="10" max="12" width="9.140625" style="28"/>
    <col min="13" max="13" width="11.5703125" style="28" bestFit="1" customWidth="1"/>
    <col min="14" max="16384" width="9.140625" style="28"/>
  </cols>
  <sheetData>
    <row r="1" spans="1:9" x14ac:dyDescent="0.25">
      <c r="A1" s="70" t="s">
        <v>204</v>
      </c>
      <c r="B1" s="70"/>
    </row>
    <row r="2" spans="1:9" x14ac:dyDescent="0.25">
      <c r="A2" s="71" t="s">
        <v>203</v>
      </c>
      <c r="B2" s="71"/>
    </row>
    <row r="3" spans="1:9" x14ac:dyDescent="0.25">
      <c r="A3" s="72" t="s">
        <v>202</v>
      </c>
      <c r="B3" s="72"/>
    </row>
    <row r="4" spans="1:9" ht="15" customHeight="1" x14ac:dyDescent="0.25">
      <c r="A4" s="69" t="s">
        <v>240</v>
      </c>
      <c r="B4" s="69"/>
      <c r="C4" s="69"/>
      <c r="D4" s="69"/>
      <c r="E4" s="69"/>
      <c r="F4" s="69"/>
      <c r="G4" s="69"/>
    </row>
    <row r="7" spans="1:9" ht="25.5" x14ac:dyDescent="0.25">
      <c r="A7" s="107" t="s">
        <v>201</v>
      </c>
      <c r="B7" s="108"/>
      <c r="C7" s="109" t="s">
        <v>208</v>
      </c>
      <c r="D7" s="109" t="s">
        <v>238</v>
      </c>
      <c r="E7" s="109" t="s">
        <v>242</v>
      </c>
      <c r="F7" s="109" t="s">
        <v>212</v>
      </c>
      <c r="G7" s="110" t="s">
        <v>213</v>
      </c>
    </row>
    <row r="8" spans="1:9" x14ac:dyDescent="0.25">
      <c r="A8" s="111">
        <v>1</v>
      </c>
      <c r="B8" s="111">
        <v>2</v>
      </c>
      <c r="C8" s="112">
        <v>3</v>
      </c>
      <c r="D8" s="112">
        <v>4</v>
      </c>
      <c r="E8" s="112">
        <v>5</v>
      </c>
      <c r="F8" s="112">
        <v>6</v>
      </c>
      <c r="G8" s="113">
        <v>7</v>
      </c>
    </row>
    <row r="9" spans="1:9" x14ac:dyDescent="0.25">
      <c r="A9" s="114" t="s">
        <v>200</v>
      </c>
      <c r="B9" s="114" t="s">
        <v>199</v>
      </c>
      <c r="C9" s="115">
        <v>616079.6</v>
      </c>
      <c r="D9" s="115">
        <v>1979747.12</v>
      </c>
      <c r="E9" s="115">
        <v>717007.48</v>
      </c>
      <c r="F9" s="116">
        <v>1.1637999999999999</v>
      </c>
      <c r="G9" s="116">
        <v>0.36220000000000002</v>
      </c>
      <c r="I9" s="32"/>
    </row>
    <row r="10" spans="1:9" x14ac:dyDescent="0.25">
      <c r="A10" s="114" t="s">
        <v>198</v>
      </c>
      <c r="B10" s="114" t="s">
        <v>197</v>
      </c>
      <c r="C10" s="115">
        <v>616079.6</v>
      </c>
      <c r="D10" s="115">
        <v>1979747.72</v>
      </c>
      <c r="E10" s="115">
        <v>717007.48</v>
      </c>
      <c r="F10" s="116">
        <v>1.1637999999999999</v>
      </c>
      <c r="G10" s="116">
        <v>0.36220000000000002</v>
      </c>
    </row>
    <row r="11" spans="1:9" x14ac:dyDescent="0.25">
      <c r="A11" s="114" t="s">
        <v>196</v>
      </c>
      <c r="B11" s="114" t="s">
        <v>195</v>
      </c>
      <c r="C11" s="115">
        <v>616079.6</v>
      </c>
      <c r="D11" s="115">
        <v>1979747.72</v>
      </c>
      <c r="E11" s="115">
        <v>717007.48</v>
      </c>
      <c r="F11" s="116">
        <v>1.1637999999999999</v>
      </c>
      <c r="G11" s="116">
        <v>0.36220000000000002</v>
      </c>
      <c r="I11" s="29"/>
    </row>
    <row r="12" spans="1:9" x14ac:dyDescent="0.25">
      <c r="A12" s="117" t="s">
        <v>180</v>
      </c>
      <c r="B12" s="117" t="s">
        <v>194</v>
      </c>
      <c r="C12" s="118">
        <v>25333.599999999999</v>
      </c>
      <c r="D12" s="118">
        <v>45739</v>
      </c>
      <c r="E12" s="118">
        <v>23940.61</v>
      </c>
      <c r="F12" s="119">
        <f>(E12/C12)*0.1</f>
        <v>9.4501413143019561E-2</v>
      </c>
      <c r="G12" s="119">
        <f>(E12/D12)*0.1</f>
        <v>5.2341787096351039E-2</v>
      </c>
    </row>
    <row r="13" spans="1:9" ht="26.25" x14ac:dyDescent="0.25">
      <c r="A13" s="117" t="s">
        <v>179</v>
      </c>
      <c r="B13" s="117" t="s">
        <v>193</v>
      </c>
      <c r="C13" s="118">
        <v>25333.599999999999</v>
      </c>
      <c r="D13" s="118">
        <v>45739</v>
      </c>
      <c r="E13" s="118">
        <v>23940.61</v>
      </c>
      <c r="F13" s="119">
        <f t="shared" ref="F13:F74" si="0">(E13/C13)*0.1</f>
        <v>9.4501413143019561E-2</v>
      </c>
      <c r="G13" s="119">
        <f t="shared" ref="G13:G76" si="1">(E13/D13)*0.1</f>
        <v>5.2341787096351039E-2</v>
      </c>
    </row>
    <row r="14" spans="1:9" x14ac:dyDescent="0.25">
      <c r="A14" s="117" t="s">
        <v>175</v>
      </c>
      <c r="B14" s="117" t="s">
        <v>24</v>
      </c>
      <c r="C14" s="118">
        <f>C15+C17</f>
        <v>25333.599999999999</v>
      </c>
      <c r="D14" s="118">
        <v>45739</v>
      </c>
      <c r="E14" s="118">
        <v>23940.61</v>
      </c>
      <c r="F14" s="119">
        <f t="shared" si="0"/>
        <v>9.4501413143019561E-2</v>
      </c>
      <c r="G14" s="119">
        <f t="shared" si="1"/>
        <v>5.2341787096351039E-2</v>
      </c>
    </row>
    <row r="15" spans="1:9" x14ac:dyDescent="0.25">
      <c r="A15" s="117" t="s">
        <v>12</v>
      </c>
      <c r="B15" s="117" t="s">
        <v>189</v>
      </c>
      <c r="C15" s="118">
        <v>21021.95</v>
      </c>
      <c r="D15" s="118">
        <v>45739</v>
      </c>
      <c r="E15" s="118">
        <v>19680.3</v>
      </c>
      <c r="F15" s="119">
        <f t="shared" si="0"/>
        <v>9.3617861330656763E-2</v>
      </c>
      <c r="G15" s="119">
        <f t="shared" si="1"/>
        <v>4.3027394564813401E-2</v>
      </c>
    </row>
    <row r="16" spans="1:9" ht="26.25" x14ac:dyDescent="0.25">
      <c r="A16" s="114" t="s">
        <v>183</v>
      </c>
      <c r="B16" s="114" t="s">
        <v>18</v>
      </c>
      <c r="C16" s="115">
        <v>21021.95</v>
      </c>
      <c r="D16" s="115">
        <v>38231</v>
      </c>
      <c r="E16" s="115">
        <v>19680.3</v>
      </c>
      <c r="F16" s="116">
        <f t="shared" si="0"/>
        <v>9.3617861330656763E-2</v>
      </c>
      <c r="G16" s="116">
        <f t="shared" si="1"/>
        <v>5.1477335146870341E-2</v>
      </c>
    </row>
    <row r="17" spans="1:7" ht="26.25" x14ac:dyDescent="0.25">
      <c r="A17" s="117" t="s">
        <v>175</v>
      </c>
      <c r="B17" s="117" t="s">
        <v>192</v>
      </c>
      <c r="C17" s="118">
        <v>4311.6499999999996</v>
      </c>
      <c r="D17" s="118">
        <v>7508</v>
      </c>
      <c r="E17" s="118">
        <v>4260.3100000000004</v>
      </c>
      <c r="F17" s="119">
        <f t="shared" si="0"/>
        <v>9.8809272552271191E-2</v>
      </c>
      <c r="G17" s="119">
        <f t="shared" si="1"/>
        <v>5.674360681939266E-2</v>
      </c>
    </row>
    <row r="18" spans="1:7" ht="26.25" x14ac:dyDescent="0.25">
      <c r="A18" s="114" t="s">
        <v>183</v>
      </c>
      <c r="B18" s="114" t="s">
        <v>18</v>
      </c>
      <c r="C18" s="115">
        <v>4311.6499999999996</v>
      </c>
      <c r="D18" s="115">
        <v>7508</v>
      </c>
      <c r="E18" s="115">
        <v>4260.1000000000004</v>
      </c>
      <c r="F18" s="116">
        <f t="shared" si="0"/>
        <v>9.8804402027066224E-2</v>
      </c>
      <c r="G18" s="116">
        <f t="shared" si="1"/>
        <v>5.6740809802876935E-2</v>
      </c>
    </row>
    <row r="19" spans="1:7" x14ac:dyDescent="0.25">
      <c r="A19" s="117" t="s">
        <v>180</v>
      </c>
      <c r="B19" s="117" t="s">
        <v>191</v>
      </c>
      <c r="C19" s="118">
        <f>C20+C33</f>
        <v>31092.34</v>
      </c>
      <c r="D19" s="118">
        <f>D24+D30+D36</f>
        <v>46019.34</v>
      </c>
      <c r="E19" s="118">
        <v>51956.78</v>
      </c>
      <c r="F19" s="119">
        <f t="shared" si="0"/>
        <v>0.16710475956457443</v>
      </c>
      <c r="G19" s="119">
        <f t="shared" si="1"/>
        <v>0.11290205378868973</v>
      </c>
    </row>
    <row r="20" spans="1:7" x14ac:dyDescent="0.25">
      <c r="A20" s="117" t="s">
        <v>179</v>
      </c>
      <c r="B20" s="117" t="s">
        <v>190</v>
      </c>
      <c r="C20" s="118">
        <f>C21+C30+C3+C24+C27</f>
        <v>27667.34</v>
      </c>
      <c r="D20" s="118">
        <v>0</v>
      </c>
      <c r="E20" s="118">
        <f>E21+E30+E33</f>
        <v>51956.780000000006</v>
      </c>
      <c r="F20" s="119">
        <f t="shared" si="0"/>
        <v>0.18779102002577772</v>
      </c>
      <c r="G20" s="119" t="s">
        <v>211</v>
      </c>
    </row>
    <row r="21" spans="1:7" x14ac:dyDescent="0.25">
      <c r="A21" s="117" t="s">
        <v>163</v>
      </c>
      <c r="B21" s="117" t="s">
        <v>130</v>
      </c>
      <c r="C21" s="118">
        <v>3737.04</v>
      </c>
      <c r="D21" s="118">
        <v>0</v>
      </c>
      <c r="E21" s="118">
        <v>5099.62</v>
      </c>
      <c r="F21" s="119">
        <f t="shared" si="0"/>
        <v>0.13646147753302079</v>
      </c>
      <c r="G21" s="119" t="s">
        <v>211</v>
      </c>
    </row>
    <row r="22" spans="1:7" x14ac:dyDescent="0.25">
      <c r="A22" s="117" t="s">
        <v>12</v>
      </c>
      <c r="B22" s="117" t="s">
        <v>189</v>
      </c>
      <c r="C22" s="118">
        <v>3737.04</v>
      </c>
      <c r="D22" s="118">
        <v>0</v>
      </c>
      <c r="E22" s="118">
        <v>5099.62</v>
      </c>
      <c r="F22" s="119">
        <f t="shared" si="0"/>
        <v>0.13646147753302079</v>
      </c>
      <c r="G22" s="119" t="s">
        <v>211</v>
      </c>
    </row>
    <row r="23" spans="1:7" ht="26.25" x14ac:dyDescent="0.25">
      <c r="A23" s="114" t="s">
        <v>183</v>
      </c>
      <c r="B23" s="114" t="s">
        <v>18</v>
      </c>
      <c r="C23" s="115">
        <v>3737.04</v>
      </c>
      <c r="D23" s="115">
        <v>0</v>
      </c>
      <c r="E23" s="115">
        <v>5099.62</v>
      </c>
      <c r="F23" s="116">
        <f t="shared" si="0"/>
        <v>0.13646147753302079</v>
      </c>
      <c r="G23" s="116" t="s">
        <v>211</v>
      </c>
    </row>
    <row r="24" spans="1:7" x14ac:dyDescent="0.25">
      <c r="A24" s="117" t="s">
        <v>163</v>
      </c>
      <c r="B24" s="117" t="s">
        <v>90</v>
      </c>
      <c r="C24" s="118">
        <v>0</v>
      </c>
      <c r="D24" s="118">
        <v>519.34</v>
      </c>
      <c r="E24" s="118">
        <v>0</v>
      </c>
      <c r="F24" s="119" t="s">
        <v>211</v>
      </c>
      <c r="G24" s="119">
        <f t="shared" si="1"/>
        <v>0</v>
      </c>
    </row>
    <row r="25" spans="1:7" x14ac:dyDescent="0.25">
      <c r="A25" s="117" t="s">
        <v>12</v>
      </c>
      <c r="B25" s="117" t="s">
        <v>189</v>
      </c>
      <c r="C25" s="118">
        <v>0</v>
      </c>
      <c r="D25" s="118">
        <v>519.34</v>
      </c>
      <c r="E25" s="118">
        <v>0</v>
      </c>
      <c r="F25" s="119" t="s">
        <v>211</v>
      </c>
      <c r="G25" s="119">
        <f t="shared" si="1"/>
        <v>0</v>
      </c>
    </row>
    <row r="26" spans="1:7" ht="26.25" x14ac:dyDescent="0.25">
      <c r="A26" s="114" t="s">
        <v>183</v>
      </c>
      <c r="B26" s="114" t="s">
        <v>18</v>
      </c>
      <c r="C26" s="115">
        <v>0</v>
      </c>
      <c r="D26" s="115">
        <v>519.34</v>
      </c>
      <c r="E26" s="115">
        <v>0</v>
      </c>
      <c r="F26" s="116" t="s">
        <v>211</v>
      </c>
      <c r="G26" s="116">
        <f t="shared" si="1"/>
        <v>0</v>
      </c>
    </row>
    <row r="27" spans="1:7" x14ac:dyDescent="0.25">
      <c r="A27" s="117" t="s">
        <v>163</v>
      </c>
      <c r="B27" s="117" t="s">
        <v>99</v>
      </c>
      <c r="C27" s="118">
        <v>23930.3</v>
      </c>
      <c r="D27" s="118">
        <v>0</v>
      </c>
      <c r="E27" s="118">
        <v>0</v>
      </c>
      <c r="F27" s="119">
        <f t="shared" si="0"/>
        <v>0</v>
      </c>
      <c r="G27" s="119" t="s">
        <v>211</v>
      </c>
    </row>
    <row r="28" spans="1:7" x14ac:dyDescent="0.25">
      <c r="A28" s="117" t="s">
        <v>12</v>
      </c>
      <c r="B28" s="117" t="s">
        <v>189</v>
      </c>
      <c r="C28" s="118">
        <v>23930.3</v>
      </c>
      <c r="D28" s="118">
        <v>0</v>
      </c>
      <c r="E28" s="118">
        <v>0</v>
      </c>
      <c r="F28" s="119">
        <f t="shared" si="0"/>
        <v>0</v>
      </c>
      <c r="G28" s="119" t="s">
        <v>211</v>
      </c>
    </row>
    <row r="29" spans="1:7" ht="26.25" x14ac:dyDescent="0.25">
      <c r="A29" s="114" t="s">
        <v>183</v>
      </c>
      <c r="B29" s="114" t="s">
        <v>18</v>
      </c>
      <c r="C29" s="115">
        <v>23930.3</v>
      </c>
      <c r="D29" s="115">
        <v>0</v>
      </c>
      <c r="E29" s="115">
        <v>0</v>
      </c>
      <c r="F29" s="116">
        <f t="shared" si="0"/>
        <v>0</v>
      </c>
      <c r="G29" s="116" t="s">
        <v>211</v>
      </c>
    </row>
    <row r="30" spans="1:7" x14ac:dyDescent="0.25">
      <c r="A30" s="117" t="s">
        <v>163</v>
      </c>
      <c r="B30" s="117" t="s">
        <v>214</v>
      </c>
      <c r="C30" s="118">
        <v>0</v>
      </c>
      <c r="D30" s="118">
        <v>45000</v>
      </c>
      <c r="E30" s="118">
        <v>44267.16</v>
      </c>
      <c r="F30" s="119" t="s">
        <v>211</v>
      </c>
      <c r="G30" s="119">
        <f t="shared" si="1"/>
        <v>9.8371466666666685E-2</v>
      </c>
    </row>
    <row r="31" spans="1:7" x14ac:dyDescent="0.25">
      <c r="A31" s="117" t="s">
        <v>12</v>
      </c>
      <c r="B31" s="117" t="s">
        <v>189</v>
      </c>
      <c r="C31" s="118">
        <v>0</v>
      </c>
      <c r="D31" s="118">
        <v>45000</v>
      </c>
      <c r="E31" s="118">
        <v>44267.16</v>
      </c>
      <c r="F31" s="119" t="s">
        <v>211</v>
      </c>
      <c r="G31" s="119">
        <f t="shared" si="1"/>
        <v>9.8371466666666685E-2</v>
      </c>
    </row>
    <row r="32" spans="1:7" ht="26.25" x14ac:dyDescent="0.25">
      <c r="A32" s="114" t="s">
        <v>183</v>
      </c>
      <c r="B32" s="114" t="s">
        <v>18</v>
      </c>
      <c r="C32" s="115">
        <v>0</v>
      </c>
      <c r="D32" s="115">
        <v>45000</v>
      </c>
      <c r="E32" s="115">
        <v>44267.14</v>
      </c>
      <c r="F32" s="116" t="s">
        <v>211</v>
      </c>
      <c r="G32" s="116">
        <f t="shared" si="1"/>
        <v>9.8371422222222227E-2</v>
      </c>
    </row>
    <row r="33" spans="1:7" x14ac:dyDescent="0.25">
      <c r="A33" s="117" t="s">
        <v>179</v>
      </c>
      <c r="B33" s="117" t="s">
        <v>188</v>
      </c>
      <c r="C33" s="118">
        <v>3425</v>
      </c>
      <c r="D33" s="118">
        <v>0</v>
      </c>
      <c r="E33" s="118">
        <v>2590</v>
      </c>
      <c r="F33" s="119">
        <f t="shared" si="0"/>
        <v>7.5620437956204378E-2</v>
      </c>
      <c r="G33" s="119" t="s">
        <v>211</v>
      </c>
    </row>
    <row r="34" spans="1:7" x14ac:dyDescent="0.25">
      <c r="A34" s="117" t="s">
        <v>163</v>
      </c>
      <c r="B34" s="117" t="s">
        <v>162</v>
      </c>
      <c r="C34" s="118">
        <v>2925</v>
      </c>
      <c r="D34" s="118">
        <v>0</v>
      </c>
      <c r="E34" s="118">
        <v>1990</v>
      </c>
      <c r="F34" s="119">
        <f t="shared" si="0"/>
        <v>6.8034188034188037E-2</v>
      </c>
      <c r="G34" s="119" t="s">
        <v>211</v>
      </c>
    </row>
    <row r="35" spans="1:7" ht="26.25" x14ac:dyDescent="0.25">
      <c r="A35" s="114">
        <v>6712</v>
      </c>
      <c r="B35" s="114" t="s">
        <v>17</v>
      </c>
      <c r="C35" s="115">
        <v>2925</v>
      </c>
      <c r="D35" s="115">
        <v>0</v>
      </c>
      <c r="E35" s="115">
        <v>1990</v>
      </c>
      <c r="F35" s="116">
        <f t="shared" si="0"/>
        <v>6.8034188034188037E-2</v>
      </c>
      <c r="G35" s="116" t="s">
        <v>211</v>
      </c>
    </row>
    <row r="36" spans="1:7" x14ac:dyDescent="0.25">
      <c r="A36" s="117" t="s">
        <v>163</v>
      </c>
      <c r="B36" s="117" t="s">
        <v>215</v>
      </c>
      <c r="C36" s="118">
        <v>500</v>
      </c>
      <c r="D36" s="118">
        <v>500</v>
      </c>
      <c r="E36" s="118">
        <v>600</v>
      </c>
      <c r="F36" s="119">
        <f t="shared" si="0"/>
        <v>0.12</v>
      </c>
      <c r="G36" s="119">
        <f t="shared" si="1"/>
        <v>0.12</v>
      </c>
    </row>
    <row r="37" spans="1:7" ht="26.25" x14ac:dyDescent="0.25">
      <c r="A37" s="114">
        <v>6712</v>
      </c>
      <c r="B37" s="114" t="s">
        <v>17</v>
      </c>
      <c r="C37" s="115">
        <v>500</v>
      </c>
      <c r="D37" s="115">
        <v>500</v>
      </c>
      <c r="E37" s="115">
        <v>600</v>
      </c>
      <c r="F37" s="116">
        <f t="shared" si="0"/>
        <v>0.12</v>
      </c>
      <c r="G37" s="116">
        <f t="shared" si="1"/>
        <v>0.12</v>
      </c>
    </row>
    <row r="38" spans="1:7" x14ac:dyDescent="0.25">
      <c r="A38" s="114" t="s">
        <v>187</v>
      </c>
      <c r="B38" s="114" t="s">
        <v>186</v>
      </c>
      <c r="C38" s="115">
        <v>1810.16</v>
      </c>
      <c r="D38" s="115">
        <v>2000</v>
      </c>
      <c r="E38" s="115">
        <v>2157.13</v>
      </c>
      <c r="F38" s="116">
        <f t="shared" si="0"/>
        <v>0.11916791885800151</v>
      </c>
      <c r="G38" s="116">
        <f t="shared" si="1"/>
        <v>0.10785650000000001</v>
      </c>
    </row>
    <row r="39" spans="1:7" x14ac:dyDescent="0.25">
      <c r="A39" s="117" t="s">
        <v>180</v>
      </c>
      <c r="B39" s="117" t="s">
        <v>186</v>
      </c>
      <c r="C39" s="118">
        <v>1810.16</v>
      </c>
      <c r="D39" s="118">
        <v>2000</v>
      </c>
      <c r="E39" s="118">
        <v>2157.13</v>
      </c>
      <c r="F39" s="119">
        <f t="shared" si="0"/>
        <v>0.11916791885800151</v>
      </c>
      <c r="G39" s="119">
        <f t="shared" si="1"/>
        <v>0.10785650000000001</v>
      </c>
    </row>
    <row r="40" spans="1:7" x14ac:dyDescent="0.25">
      <c r="A40" s="117" t="s">
        <v>179</v>
      </c>
      <c r="B40" s="117" t="s">
        <v>185</v>
      </c>
      <c r="C40" s="118">
        <v>1810.16</v>
      </c>
      <c r="D40" s="118">
        <v>2000</v>
      </c>
      <c r="E40" s="118">
        <v>2157.13</v>
      </c>
      <c r="F40" s="119">
        <f t="shared" si="0"/>
        <v>0.11916791885800151</v>
      </c>
      <c r="G40" s="119">
        <f t="shared" si="1"/>
        <v>0.10785650000000001</v>
      </c>
    </row>
    <row r="41" spans="1:7" ht="39" x14ac:dyDescent="0.25">
      <c r="A41" s="117" t="s">
        <v>163</v>
      </c>
      <c r="B41" s="117" t="s">
        <v>184</v>
      </c>
      <c r="C41" s="118">
        <v>1810.16</v>
      </c>
      <c r="D41" s="118">
        <v>2000</v>
      </c>
      <c r="E41" s="118">
        <v>2157.13</v>
      </c>
      <c r="F41" s="119">
        <f t="shared" si="0"/>
        <v>0.11916791885800151</v>
      </c>
      <c r="G41" s="119">
        <f t="shared" si="1"/>
        <v>0.10785650000000001</v>
      </c>
    </row>
    <row r="42" spans="1:7" ht="26.25" x14ac:dyDescent="0.25">
      <c r="A42" s="114" t="s">
        <v>183</v>
      </c>
      <c r="B42" s="114" t="s">
        <v>18</v>
      </c>
      <c r="C42" s="115">
        <v>1810.16</v>
      </c>
      <c r="D42" s="115">
        <v>2000</v>
      </c>
      <c r="E42" s="115">
        <v>2157.13</v>
      </c>
      <c r="F42" s="116">
        <f t="shared" si="0"/>
        <v>0.11916791885800151</v>
      </c>
      <c r="G42" s="116">
        <f t="shared" si="1"/>
        <v>0.10785650000000001</v>
      </c>
    </row>
    <row r="43" spans="1:7" ht="26.25" x14ac:dyDescent="0.25">
      <c r="A43" s="114" t="s">
        <v>182</v>
      </c>
      <c r="B43" s="114" t="s">
        <v>181</v>
      </c>
      <c r="C43" s="115">
        <v>557843.5</v>
      </c>
      <c r="D43" s="115">
        <v>1885989.38</v>
      </c>
      <c r="E43" s="115">
        <v>630911.24</v>
      </c>
      <c r="F43" s="116">
        <f t="shared" si="0"/>
        <v>0.11309825067424824</v>
      </c>
      <c r="G43" s="116">
        <f t="shared" si="1"/>
        <v>3.34525340752449E-2</v>
      </c>
    </row>
    <row r="44" spans="1:7" ht="26.25" x14ac:dyDescent="0.25">
      <c r="A44" s="117" t="s">
        <v>180</v>
      </c>
      <c r="B44" s="117" t="s">
        <v>111</v>
      </c>
      <c r="C44" s="118">
        <v>557843.5</v>
      </c>
      <c r="D44" s="118">
        <v>1885989.38</v>
      </c>
      <c r="E44" s="118">
        <v>630911.24</v>
      </c>
      <c r="F44" s="119">
        <f t="shared" si="0"/>
        <v>0.11309825067424824</v>
      </c>
      <c r="G44" s="119">
        <f t="shared" si="1"/>
        <v>3.34525340752449E-2</v>
      </c>
    </row>
    <row r="45" spans="1:7" ht="26.25" x14ac:dyDescent="0.25">
      <c r="A45" s="117" t="s">
        <v>179</v>
      </c>
      <c r="B45" s="117" t="s">
        <v>111</v>
      </c>
      <c r="C45" s="118">
        <v>557843.5</v>
      </c>
      <c r="D45" s="118">
        <v>1885989.38</v>
      </c>
      <c r="E45" s="118">
        <v>630911.24</v>
      </c>
      <c r="F45" s="119">
        <f t="shared" si="0"/>
        <v>0.11309825067424824</v>
      </c>
      <c r="G45" s="119">
        <f t="shared" si="1"/>
        <v>3.34525340752449E-2</v>
      </c>
    </row>
    <row r="46" spans="1:7" x14ac:dyDescent="0.25">
      <c r="A46" s="117" t="s">
        <v>175</v>
      </c>
      <c r="B46" s="117" t="s">
        <v>24</v>
      </c>
      <c r="C46" s="118">
        <f>C47+C53+C55</f>
        <v>4095.6000000000004</v>
      </c>
      <c r="D46" s="118">
        <v>505</v>
      </c>
      <c r="E46" s="118">
        <v>2973.5</v>
      </c>
      <c r="F46" s="119">
        <f t="shared" si="0"/>
        <v>7.2602304912589108E-2</v>
      </c>
      <c r="G46" s="119">
        <f t="shared" si="1"/>
        <v>0.58881188118811889</v>
      </c>
    </row>
    <row r="47" spans="1:7" x14ac:dyDescent="0.25">
      <c r="A47" s="117" t="s">
        <v>12</v>
      </c>
      <c r="B47" s="117" t="s">
        <v>172</v>
      </c>
      <c r="C47" s="118">
        <v>3619.8</v>
      </c>
      <c r="D47" s="118">
        <v>500</v>
      </c>
      <c r="E47" s="118">
        <v>2973.5</v>
      </c>
      <c r="F47" s="119">
        <f t="shared" si="0"/>
        <v>8.2145422399027571E-2</v>
      </c>
      <c r="G47" s="119">
        <f t="shared" si="1"/>
        <v>0.59470000000000001</v>
      </c>
    </row>
    <row r="48" spans="1:7" x14ac:dyDescent="0.25">
      <c r="A48" s="114" t="s">
        <v>171</v>
      </c>
      <c r="B48" s="114" t="s">
        <v>15</v>
      </c>
      <c r="C48" s="115">
        <v>3619.8</v>
      </c>
      <c r="D48" s="115">
        <v>500</v>
      </c>
      <c r="E48" s="115">
        <v>2973.5</v>
      </c>
      <c r="F48" s="116">
        <f t="shared" si="0"/>
        <v>8.2145422399027571E-2</v>
      </c>
      <c r="G48" s="116">
        <f t="shared" si="1"/>
        <v>0.59470000000000001</v>
      </c>
    </row>
    <row r="49" spans="1:7" x14ac:dyDescent="0.25">
      <c r="A49" s="117" t="s">
        <v>12</v>
      </c>
      <c r="B49" s="117" t="s">
        <v>178</v>
      </c>
      <c r="C49" s="118">
        <v>0</v>
      </c>
      <c r="D49" s="118">
        <v>5</v>
      </c>
      <c r="E49" s="118">
        <v>0</v>
      </c>
      <c r="F49" s="119" t="s">
        <v>211</v>
      </c>
      <c r="G49" s="119">
        <f t="shared" si="1"/>
        <v>0</v>
      </c>
    </row>
    <row r="50" spans="1:7" x14ac:dyDescent="0.25">
      <c r="A50" s="114" t="s">
        <v>177</v>
      </c>
      <c r="B50" s="114" t="s">
        <v>14</v>
      </c>
      <c r="C50" s="115">
        <v>0</v>
      </c>
      <c r="D50" s="115">
        <v>5</v>
      </c>
      <c r="E50" s="115">
        <v>0</v>
      </c>
      <c r="F50" s="116" t="s">
        <v>211</v>
      </c>
      <c r="G50" s="116">
        <f t="shared" si="1"/>
        <v>0</v>
      </c>
    </row>
    <row r="51" spans="1:7" x14ac:dyDescent="0.25">
      <c r="A51" s="117" t="s">
        <v>12</v>
      </c>
      <c r="B51" s="117" t="s">
        <v>176</v>
      </c>
      <c r="C51" s="118">
        <v>0</v>
      </c>
      <c r="D51" s="118">
        <v>0</v>
      </c>
      <c r="E51" s="118">
        <v>0</v>
      </c>
      <c r="F51" s="119" t="s">
        <v>211</v>
      </c>
      <c r="G51" s="119" t="s">
        <v>211</v>
      </c>
    </row>
    <row r="52" spans="1:7" x14ac:dyDescent="0.25">
      <c r="A52" s="114" t="s">
        <v>165</v>
      </c>
      <c r="B52" s="114" t="s">
        <v>164</v>
      </c>
      <c r="C52" s="115">
        <v>0</v>
      </c>
      <c r="D52" s="115">
        <v>0</v>
      </c>
      <c r="E52" s="115">
        <v>0</v>
      </c>
      <c r="F52" s="116" t="s">
        <v>211</v>
      </c>
      <c r="G52" s="116" t="s">
        <v>211</v>
      </c>
    </row>
    <row r="53" spans="1:7" x14ac:dyDescent="0.25">
      <c r="A53" s="117" t="s">
        <v>12</v>
      </c>
      <c r="B53" s="117" t="s">
        <v>205</v>
      </c>
      <c r="C53" s="118">
        <v>420</v>
      </c>
      <c r="D53" s="118">
        <v>0</v>
      </c>
      <c r="E53" s="118">
        <v>0</v>
      </c>
      <c r="F53" s="119">
        <f t="shared" si="0"/>
        <v>0</v>
      </c>
      <c r="G53" s="119" t="s">
        <v>211</v>
      </c>
    </row>
    <row r="54" spans="1:7" x14ac:dyDescent="0.25">
      <c r="A54" s="114">
        <v>6631</v>
      </c>
      <c r="B54" s="114" t="s">
        <v>16</v>
      </c>
      <c r="C54" s="115">
        <v>420</v>
      </c>
      <c r="D54" s="115">
        <v>0</v>
      </c>
      <c r="E54" s="115">
        <v>0</v>
      </c>
      <c r="F54" s="116">
        <f t="shared" si="0"/>
        <v>0</v>
      </c>
      <c r="G54" s="116" t="s">
        <v>211</v>
      </c>
    </row>
    <row r="55" spans="1:7" x14ac:dyDescent="0.25">
      <c r="A55" s="117" t="s">
        <v>12</v>
      </c>
      <c r="B55" s="117" t="s">
        <v>218</v>
      </c>
      <c r="C55" s="118">
        <v>55.8</v>
      </c>
      <c r="D55" s="118">
        <v>0</v>
      </c>
      <c r="E55" s="118">
        <v>0</v>
      </c>
      <c r="F55" s="119">
        <f t="shared" si="0"/>
        <v>0</v>
      </c>
      <c r="G55" s="119" t="s">
        <v>211</v>
      </c>
    </row>
    <row r="56" spans="1:7" x14ac:dyDescent="0.25">
      <c r="A56" s="114">
        <v>6391</v>
      </c>
      <c r="B56" s="114" t="s">
        <v>219</v>
      </c>
      <c r="C56" s="115">
        <v>55.8</v>
      </c>
      <c r="D56" s="115">
        <v>0</v>
      </c>
      <c r="E56" s="115">
        <v>0</v>
      </c>
      <c r="F56" s="116">
        <f t="shared" si="0"/>
        <v>0</v>
      </c>
      <c r="G56" s="116" t="s">
        <v>211</v>
      </c>
    </row>
    <row r="57" spans="1:7" x14ac:dyDescent="0.25">
      <c r="A57" s="117" t="s">
        <v>175</v>
      </c>
      <c r="B57" s="117" t="s">
        <v>174</v>
      </c>
      <c r="C57" s="118">
        <f>C45-C46-C60-C67-C72-C77-C87-C92</f>
        <v>530611.87999999989</v>
      </c>
      <c r="D57" s="118">
        <v>904250</v>
      </c>
      <c r="E57" s="118">
        <v>580683.42000000004</v>
      </c>
      <c r="F57" s="119">
        <f t="shared" si="0"/>
        <v>0.10943656595099233</v>
      </c>
      <c r="G57" s="119">
        <f t="shared" si="1"/>
        <v>6.4217132430190768E-2</v>
      </c>
    </row>
    <row r="58" spans="1:7" x14ac:dyDescent="0.25">
      <c r="A58" s="117" t="s">
        <v>12</v>
      </c>
      <c r="B58" s="117" t="s">
        <v>169</v>
      </c>
      <c r="C58" s="118">
        <v>530611.88</v>
      </c>
      <c r="D58" s="118">
        <v>904250</v>
      </c>
      <c r="E58" s="118">
        <v>580683.42000000004</v>
      </c>
      <c r="F58" s="119">
        <f t="shared" si="0"/>
        <v>0.1094365659509923</v>
      </c>
      <c r="G58" s="119">
        <f t="shared" si="1"/>
        <v>6.4217132430190768E-2</v>
      </c>
    </row>
    <row r="59" spans="1:7" ht="26.25" x14ac:dyDescent="0.25">
      <c r="A59" s="114" t="s">
        <v>168</v>
      </c>
      <c r="B59" s="114" t="s">
        <v>13</v>
      </c>
      <c r="C59" s="115">
        <v>530611.88</v>
      </c>
      <c r="D59" s="115">
        <v>904250</v>
      </c>
      <c r="E59" s="115">
        <v>580583.42000000004</v>
      </c>
      <c r="F59" s="116">
        <f t="shared" si="0"/>
        <v>0.10941771978418578</v>
      </c>
      <c r="G59" s="116">
        <f t="shared" si="1"/>
        <v>6.4206073541609079E-2</v>
      </c>
    </row>
    <row r="60" spans="1:7" x14ac:dyDescent="0.25">
      <c r="A60" s="117" t="s">
        <v>163</v>
      </c>
      <c r="B60" s="117" t="s">
        <v>132</v>
      </c>
      <c r="C60" s="118">
        <f>C61+C63</f>
        <v>18569.29</v>
      </c>
      <c r="D60" s="118">
        <v>36450</v>
      </c>
      <c r="E60" s="118">
        <f>E61+E63</f>
        <v>18831.519999999997</v>
      </c>
      <c r="F60" s="119">
        <f t="shared" si="0"/>
        <v>0.1014121703091502</v>
      </c>
      <c r="G60" s="119">
        <f t="shared" si="1"/>
        <v>5.1663978052126192E-2</v>
      </c>
    </row>
    <row r="61" spans="1:7" x14ac:dyDescent="0.25">
      <c r="A61" s="117" t="s">
        <v>12</v>
      </c>
      <c r="B61" s="117" t="s">
        <v>216</v>
      </c>
      <c r="C61" s="118">
        <v>16902.97</v>
      </c>
      <c r="D61" s="118">
        <v>34200</v>
      </c>
      <c r="E61" s="118">
        <v>18485.669999999998</v>
      </c>
      <c r="F61" s="119">
        <f t="shared" si="0"/>
        <v>0.10936344322920764</v>
      </c>
      <c r="G61" s="119">
        <f t="shared" si="1"/>
        <v>5.4051666666666665E-2</v>
      </c>
    </row>
    <row r="62" spans="1:7" ht="26.25" x14ac:dyDescent="0.25">
      <c r="A62" s="114" t="s">
        <v>168</v>
      </c>
      <c r="B62" s="114" t="s">
        <v>13</v>
      </c>
      <c r="C62" s="115">
        <v>16902.97</v>
      </c>
      <c r="D62" s="115">
        <v>34200</v>
      </c>
      <c r="E62" s="115">
        <v>18485.669999999998</v>
      </c>
      <c r="F62" s="116">
        <f t="shared" si="0"/>
        <v>0.10936344322920764</v>
      </c>
      <c r="G62" s="116">
        <f t="shared" si="1"/>
        <v>5.4051666666666665E-2</v>
      </c>
    </row>
    <row r="63" spans="1:7" x14ac:dyDescent="0.25">
      <c r="A63" s="117" t="s">
        <v>12</v>
      </c>
      <c r="B63" s="117" t="s">
        <v>166</v>
      </c>
      <c r="C63" s="118">
        <v>1666.32</v>
      </c>
      <c r="D63" s="118">
        <v>2250</v>
      </c>
      <c r="E63" s="118">
        <v>345.85</v>
      </c>
      <c r="F63" s="119">
        <f t="shared" si="0"/>
        <v>2.0755317105958043E-2</v>
      </c>
      <c r="G63" s="119">
        <f t="shared" si="1"/>
        <v>1.5371111111111113E-2</v>
      </c>
    </row>
    <row r="64" spans="1:7" x14ac:dyDescent="0.25">
      <c r="A64" s="114" t="s">
        <v>165</v>
      </c>
      <c r="B64" s="114" t="s">
        <v>164</v>
      </c>
      <c r="C64" s="115">
        <v>1666.32</v>
      </c>
      <c r="D64" s="115">
        <v>2250</v>
      </c>
      <c r="E64" s="115">
        <v>345.85</v>
      </c>
      <c r="F64" s="116">
        <f t="shared" si="0"/>
        <v>2.0755317105958043E-2</v>
      </c>
      <c r="G64" s="116">
        <f t="shared" si="1"/>
        <v>1.5371111111111113E-2</v>
      </c>
    </row>
    <row r="65" spans="1:13" s="31" customFormat="1" hidden="1" x14ac:dyDescent="0.25">
      <c r="A65" s="120" t="s">
        <v>12</v>
      </c>
      <c r="B65" s="120" t="s">
        <v>170</v>
      </c>
      <c r="C65" s="121"/>
      <c r="D65" s="121"/>
      <c r="E65" s="121"/>
      <c r="F65" s="122" t="e">
        <f t="shared" si="0"/>
        <v>#DIV/0!</v>
      </c>
      <c r="G65" s="122" t="e">
        <f t="shared" si="1"/>
        <v>#DIV/0!</v>
      </c>
    </row>
    <row r="66" spans="1:13" hidden="1" x14ac:dyDescent="0.25">
      <c r="A66" s="114">
        <v>9221</v>
      </c>
      <c r="B66" s="114" t="s">
        <v>20</v>
      </c>
      <c r="C66" s="115"/>
      <c r="D66" s="115"/>
      <c r="E66" s="115"/>
      <c r="F66" s="116" t="e">
        <f t="shared" si="0"/>
        <v>#DIV/0!</v>
      </c>
      <c r="G66" s="116" t="e">
        <f t="shared" si="1"/>
        <v>#DIV/0!</v>
      </c>
    </row>
    <row r="67" spans="1:13" x14ac:dyDescent="0.25">
      <c r="A67" s="117" t="s">
        <v>163</v>
      </c>
      <c r="B67" s="117" t="s">
        <v>173</v>
      </c>
      <c r="C67" s="118">
        <v>210.03</v>
      </c>
      <c r="D67" s="118">
        <v>150</v>
      </c>
      <c r="E67" s="118">
        <v>0</v>
      </c>
      <c r="F67" s="119">
        <f t="shared" si="0"/>
        <v>0</v>
      </c>
      <c r="G67" s="119">
        <f t="shared" si="1"/>
        <v>0</v>
      </c>
    </row>
    <row r="68" spans="1:13" x14ac:dyDescent="0.25">
      <c r="A68" s="117" t="s">
        <v>12</v>
      </c>
      <c r="B68" s="117" t="s">
        <v>172</v>
      </c>
      <c r="C68" s="118">
        <v>210.03</v>
      </c>
      <c r="D68" s="118">
        <v>0</v>
      </c>
      <c r="E68" s="118">
        <v>0</v>
      </c>
      <c r="F68" s="119">
        <f t="shared" si="0"/>
        <v>0</v>
      </c>
      <c r="G68" s="119" t="s">
        <v>211</v>
      </c>
    </row>
    <row r="69" spans="1:13" x14ac:dyDescent="0.25">
      <c r="A69" s="114">
        <v>6615</v>
      </c>
      <c r="B69" s="114" t="s">
        <v>15</v>
      </c>
      <c r="C69" s="115">
        <v>210.03</v>
      </c>
      <c r="D69" s="115">
        <v>0</v>
      </c>
      <c r="E69" s="115">
        <v>0</v>
      </c>
      <c r="F69" s="116">
        <f t="shared" si="0"/>
        <v>0</v>
      </c>
      <c r="G69" s="116" t="s">
        <v>211</v>
      </c>
    </row>
    <row r="70" spans="1:13" x14ac:dyDescent="0.25">
      <c r="A70" s="117" t="s">
        <v>12</v>
      </c>
      <c r="B70" s="117" t="s">
        <v>243</v>
      </c>
      <c r="C70" s="118">
        <v>0</v>
      </c>
      <c r="D70" s="118">
        <v>150</v>
      </c>
      <c r="E70" s="118">
        <v>0</v>
      </c>
      <c r="F70" s="119" t="s">
        <v>211</v>
      </c>
      <c r="G70" s="119">
        <f t="shared" si="1"/>
        <v>0</v>
      </c>
    </row>
    <row r="71" spans="1:13" x14ac:dyDescent="0.25">
      <c r="A71" s="114">
        <v>6631</v>
      </c>
      <c r="B71" s="114" t="s">
        <v>16</v>
      </c>
      <c r="C71" s="115">
        <v>0</v>
      </c>
      <c r="D71" s="115">
        <v>150</v>
      </c>
      <c r="E71" s="115">
        <v>0</v>
      </c>
      <c r="F71" s="116" t="s">
        <v>211</v>
      </c>
      <c r="G71" s="116">
        <f t="shared" si="1"/>
        <v>0</v>
      </c>
    </row>
    <row r="72" spans="1:13" x14ac:dyDescent="0.25">
      <c r="A72" s="117" t="s">
        <v>163</v>
      </c>
      <c r="B72" s="117" t="s">
        <v>137</v>
      </c>
      <c r="C72" s="118">
        <v>285.8</v>
      </c>
      <c r="D72" s="118">
        <v>500</v>
      </c>
      <c r="E72" s="118">
        <v>0</v>
      </c>
      <c r="F72" s="119">
        <f t="shared" si="0"/>
        <v>0</v>
      </c>
      <c r="G72" s="119">
        <f t="shared" si="1"/>
        <v>0</v>
      </c>
      <c r="M72" s="30"/>
    </row>
    <row r="73" spans="1:13" x14ac:dyDescent="0.25">
      <c r="A73" s="117" t="s">
        <v>12</v>
      </c>
      <c r="B73" s="117" t="s">
        <v>172</v>
      </c>
      <c r="C73" s="118">
        <v>285.8</v>
      </c>
      <c r="D73" s="118">
        <v>0</v>
      </c>
      <c r="E73" s="118">
        <v>0</v>
      </c>
      <c r="F73" s="119">
        <f t="shared" si="0"/>
        <v>0</v>
      </c>
      <c r="G73" s="119" t="s">
        <v>211</v>
      </c>
    </row>
    <row r="74" spans="1:13" x14ac:dyDescent="0.25">
      <c r="A74" s="114" t="s">
        <v>171</v>
      </c>
      <c r="B74" s="114" t="s">
        <v>15</v>
      </c>
      <c r="C74" s="115">
        <v>285.8</v>
      </c>
      <c r="D74" s="115">
        <v>0</v>
      </c>
      <c r="E74" s="115">
        <v>0</v>
      </c>
      <c r="F74" s="116">
        <f t="shared" si="0"/>
        <v>0</v>
      </c>
      <c r="G74" s="116" t="s">
        <v>211</v>
      </c>
    </row>
    <row r="75" spans="1:13" x14ac:dyDescent="0.25">
      <c r="A75" s="117" t="s">
        <v>12</v>
      </c>
      <c r="B75" s="117" t="s">
        <v>166</v>
      </c>
      <c r="C75" s="118">
        <v>0</v>
      </c>
      <c r="D75" s="118">
        <v>500</v>
      </c>
      <c r="E75" s="118">
        <v>0</v>
      </c>
      <c r="F75" s="119" t="s">
        <v>211</v>
      </c>
      <c r="G75" s="119">
        <f t="shared" si="1"/>
        <v>0</v>
      </c>
    </row>
    <row r="76" spans="1:13" x14ac:dyDescent="0.25">
      <c r="A76" s="114">
        <v>9526</v>
      </c>
      <c r="B76" s="114" t="s">
        <v>164</v>
      </c>
      <c r="C76" s="115">
        <v>0</v>
      </c>
      <c r="D76" s="115">
        <v>500</v>
      </c>
      <c r="E76" s="115">
        <v>0</v>
      </c>
      <c r="F76" s="116" t="s">
        <v>211</v>
      </c>
      <c r="G76" s="116">
        <f t="shared" si="1"/>
        <v>0</v>
      </c>
    </row>
    <row r="77" spans="1:13" x14ac:dyDescent="0.25">
      <c r="A77" s="117" t="s">
        <v>163</v>
      </c>
      <c r="B77" s="117" t="s">
        <v>142</v>
      </c>
      <c r="C77" s="118">
        <v>575.41</v>
      </c>
      <c r="D77" s="118">
        <v>5300</v>
      </c>
      <c r="E77" s="118">
        <v>920</v>
      </c>
      <c r="F77" s="119">
        <f t="shared" ref="F77:F94" si="2">(E77/C77)*0.1</f>
        <v>0.15988599433447459</v>
      </c>
      <c r="G77" s="119">
        <f t="shared" ref="G77:G102" si="3">(E77/D77)*0.1</f>
        <v>1.7358490566037735E-2</v>
      </c>
    </row>
    <row r="78" spans="1:13" x14ac:dyDescent="0.25">
      <c r="A78" s="117" t="s">
        <v>12</v>
      </c>
      <c r="B78" s="117" t="s">
        <v>206</v>
      </c>
      <c r="C78" s="118">
        <v>575.41</v>
      </c>
      <c r="D78" s="118">
        <v>2500</v>
      </c>
      <c r="E78" s="118">
        <v>0</v>
      </c>
      <c r="F78" s="119">
        <f t="shared" si="2"/>
        <v>0</v>
      </c>
      <c r="G78" s="119">
        <f t="shared" si="3"/>
        <v>0</v>
      </c>
    </row>
    <row r="79" spans="1:13" x14ac:dyDescent="0.25">
      <c r="A79" s="114">
        <v>6615</v>
      </c>
      <c r="B79" s="114" t="s">
        <v>15</v>
      </c>
      <c r="C79" s="115">
        <v>575.41</v>
      </c>
      <c r="D79" s="115">
        <v>2500</v>
      </c>
      <c r="E79" s="115">
        <v>0</v>
      </c>
      <c r="F79" s="116">
        <f t="shared" si="2"/>
        <v>0</v>
      </c>
      <c r="G79" s="116">
        <f t="shared" si="3"/>
        <v>0</v>
      </c>
    </row>
    <row r="80" spans="1:13" x14ac:dyDescent="0.25">
      <c r="A80" s="117" t="s">
        <v>12</v>
      </c>
      <c r="B80" s="117" t="s">
        <v>217</v>
      </c>
      <c r="C80" s="118">
        <v>0</v>
      </c>
      <c r="D80" s="118">
        <v>1300</v>
      </c>
      <c r="E80" s="118">
        <v>0</v>
      </c>
      <c r="F80" s="119" t="s">
        <v>211</v>
      </c>
      <c r="G80" s="119">
        <f t="shared" si="3"/>
        <v>0</v>
      </c>
    </row>
    <row r="81" spans="1:7" ht="26.25" x14ac:dyDescent="0.25">
      <c r="A81" s="114" t="s">
        <v>168</v>
      </c>
      <c r="B81" s="114" t="s">
        <v>13</v>
      </c>
      <c r="C81" s="115">
        <v>0</v>
      </c>
      <c r="D81" s="115">
        <v>1300</v>
      </c>
      <c r="E81" s="115">
        <v>0</v>
      </c>
      <c r="F81" s="116" t="s">
        <v>211</v>
      </c>
      <c r="G81" s="116">
        <f t="shared" si="3"/>
        <v>0</v>
      </c>
    </row>
    <row r="82" spans="1:7" x14ac:dyDescent="0.25">
      <c r="A82" s="117" t="s">
        <v>12</v>
      </c>
      <c r="B82" s="117" t="s">
        <v>243</v>
      </c>
      <c r="C82" s="118">
        <v>0</v>
      </c>
      <c r="D82" s="118">
        <v>1500</v>
      </c>
      <c r="E82" s="118">
        <v>920</v>
      </c>
      <c r="F82" s="119" t="s">
        <v>211</v>
      </c>
      <c r="G82" s="119">
        <f t="shared" si="3"/>
        <v>6.133333333333333E-2</v>
      </c>
    </row>
    <row r="83" spans="1:7" x14ac:dyDescent="0.25">
      <c r="A83" s="114">
        <v>6631</v>
      </c>
      <c r="B83" s="114" t="s">
        <v>16</v>
      </c>
      <c r="C83" s="115">
        <v>0</v>
      </c>
      <c r="D83" s="115">
        <v>1500</v>
      </c>
      <c r="E83" s="115">
        <v>920</v>
      </c>
      <c r="F83" s="116" t="s">
        <v>211</v>
      </c>
      <c r="G83" s="116">
        <f t="shared" si="3"/>
        <v>6.133333333333333E-2</v>
      </c>
    </row>
    <row r="84" spans="1:7" x14ac:dyDescent="0.25">
      <c r="A84" s="117" t="s">
        <v>163</v>
      </c>
      <c r="B84" s="117" t="s">
        <v>152</v>
      </c>
      <c r="C84" s="118">
        <v>0</v>
      </c>
      <c r="D84" s="118">
        <v>8000</v>
      </c>
      <c r="E84" s="118">
        <v>0</v>
      </c>
      <c r="F84" s="119" t="s">
        <v>211</v>
      </c>
      <c r="G84" s="119">
        <f t="shared" si="3"/>
        <v>0</v>
      </c>
    </row>
    <row r="85" spans="1:7" x14ac:dyDescent="0.25">
      <c r="A85" s="117" t="s">
        <v>12</v>
      </c>
      <c r="B85" s="117" t="s">
        <v>169</v>
      </c>
      <c r="C85" s="118">
        <v>0</v>
      </c>
      <c r="D85" s="118">
        <v>8000</v>
      </c>
      <c r="E85" s="118">
        <v>0</v>
      </c>
      <c r="F85" s="119" t="s">
        <v>211</v>
      </c>
      <c r="G85" s="119">
        <f t="shared" si="3"/>
        <v>0</v>
      </c>
    </row>
    <row r="86" spans="1:7" ht="26.25" x14ac:dyDescent="0.25">
      <c r="A86" s="114" t="s">
        <v>168</v>
      </c>
      <c r="B86" s="114" t="s">
        <v>13</v>
      </c>
      <c r="C86" s="115">
        <v>0</v>
      </c>
      <c r="D86" s="115">
        <v>8000</v>
      </c>
      <c r="E86" s="115">
        <v>0</v>
      </c>
      <c r="F86" s="116" t="s">
        <v>211</v>
      </c>
      <c r="G86" s="116">
        <f t="shared" si="3"/>
        <v>0</v>
      </c>
    </row>
    <row r="87" spans="1:7" x14ac:dyDescent="0.25">
      <c r="A87" s="117" t="s">
        <v>163</v>
      </c>
      <c r="B87" s="117" t="s">
        <v>167</v>
      </c>
      <c r="C87" s="118">
        <v>3125.84</v>
      </c>
      <c r="D87" s="118">
        <v>13500</v>
      </c>
      <c r="E87" s="118">
        <f>E88+E90</f>
        <v>5150</v>
      </c>
      <c r="F87" s="119">
        <f t="shared" si="2"/>
        <v>0.16475571366416708</v>
      </c>
      <c r="G87" s="119">
        <f t="shared" si="3"/>
        <v>3.8148148148148153E-2</v>
      </c>
    </row>
    <row r="88" spans="1:7" x14ac:dyDescent="0.25">
      <c r="A88" s="117" t="s">
        <v>12</v>
      </c>
      <c r="B88" s="117" t="s">
        <v>166</v>
      </c>
      <c r="C88" s="118">
        <v>3125.84</v>
      </c>
      <c r="D88" s="118">
        <v>11500</v>
      </c>
      <c r="E88" s="118">
        <v>2435</v>
      </c>
      <c r="F88" s="119">
        <f t="shared" si="2"/>
        <v>7.7899060732475114E-2</v>
      </c>
      <c r="G88" s="119">
        <f t="shared" si="3"/>
        <v>2.1173913043478262E-2</v>
      </c>
    </row>
    <row r="89" spans="1:7" x14ac:dyDescent="0.25">
      <c r="A89" s="114" t="s">
        <v>165</v>
      </c>
      <c r="B89" s="114" t="s">
        <v>164</v>
      </c>
      <c r="C89" s="115">
        <v>3125.84</v>
      </c>
      <c r="D89" s="115">
        <v>11500</v>
      </c>
      <c r="E89" s="115">
        <v>2435</v>
      </c>
      <c r="F89" s="116">
        <f t="shared" si="2"/>
        <v>7.7899060732475114E-2</v>
      </c>
      <c r="G89" s="116">
        <f t="shared" si="3"/>
        <v>2.1173913043478262E-2</v>
      </c>
    </row>
    <row r="90" spans="1:7" x14ac:dyDescent="0.25">
      <c r="A90" s="117" t="s">
        <v>12</v>
      </c>
      <c r="B90" s="117" t="s">
        <v>161</v>
      </c>
      <c r="C90" s="118">
        <v>0</v>
      </c>
      <c r="D90" s="118">
        <v>2000</v>
      </c>
      <c r="E90" s="118">
        <v>2715</v>
      </c>
      <c r="F90" s="119" t="s">
        <v>211</v>
      </c>
      <c r="G90" s="119">
        <f t="shared" si="3"/>
        <v>0.13575000000000001</v>
      </c>
    </row>
    <row r="91" spans="1:7" ht="26.25" x14ac:dyDescent="0.25">
      <c r="A91" s="114">
        <v>6361</v>
      </c>
      <c r="B91" s="114" t="s">
        <v>13</v>
      </c>
      <c r="C91" s="115">
        <v>0</v>
      </c>
      <c r="D91" s="115">
        <v>2000</v>
      </c>
      <c r="E91" s="115">
        <v>2715</v>
      </c>
      <c r="F91" s="116" t="s">
        <v>211</v>
      </c>
      <c r="G91" s="116">
        <f t="shared" si="3"/>
        <v>0.13575000000000001</v>
      </c>
    </row>
    <row r="92" spans="1:7" ht="26.25" x14ac:dyDescent="0.25">
      <c r="A92" s="117" t="s">
        <v>163</v>
      </c>
      <c r="B92" s="117" t="s">
        <v>207</v>
      </c>
      <c r="C92" s="118">
        <v>369.65</v>
      </c>
      <c r="D92" s="118">
        <v>370</v>
      </c>
      <c r="E92" s="118">
        <v>379.28</v>
      </c>
      <c r="F92" s="119">
        <f t="shared" si="2"/>
        <v>0.10260516704991207</v>
      </c>
      <c r="G92" s="119">
        <f t="shared" si="3"/>
        <v>0.10250810810810812</v>
      </c>
    </row>
    <row r="93" spans="1:7" x14ac:dyDescent="0.25">
      <c r="A93" s="117" t="s">
        <v>12</v>
      </c>
      <c r="B93" s="117" t="s">
        <v>161</v>
      </c>
      <c r="C93" s="118">
        <v>369.65</v>
      </c>
      <c r="D93" s="118">
        <v>370</v>
      </c>
      <c r="E93" s="118">
        <v>379.28</v>
      </c>
      <c r="F93" s="119">
        <f t="shared" si="2"/>
        <v>0.10260516704991207</v>
      </c>
      <c r="G93" s="119">
        <f t="shared" si="3"/>
        <v>0.10250810810810812</v>
      </c>
    </row>
    <row r="94" spans="1:7" ht="26.25" x14ac:dyDescent="0.25">
      <c r="A94" s="114">
        <v>6361</v>
      </c>
      <c r="B94" s="114" t="s">
        <v>13</v>
      </c>
      <c r="C94" s="115">
        <v>369.65</v>
      </c>
      <c r="D94" s="115">
        <v>370</v>
      </c>
      <c r="E94" s="115">
        <v>379.28</v>
      </c>
      <c r="F94" s="116">
        <f t="shared" si="2"/>
        <v>0.10260516704991207</v>
      </c>
      <c r="G94" s="116">
        <f t="shared" si="3"/>
        <v>0.10250810810810812</v>
      </c>
    </row>
    <row r="95" spans="1:7" x14ac:dyDescent="0.25">
      <c r="A95" s="117" t="s">
        <v>244</v>
      </c>
      <c r="B95" s="117" t="s">
        <v>109</v>
      </c>
      <c r="C95" s="118">
        <v>0</v>
      </c>
      <c r="D95" s="118">
        <v>888184.38</v>
      </c>
      <c r="E95" s="118">
        <v>0</v>
      </c>
      <c r="F95" s="119" t="s">
        <v>211</v>
      </c>
      <c r="G95" s="119">
        <f t="shared" si="3"/>
        <v>0</v>
      </c>
    </row>
    <row r="96" spans="1:7" x14ac:dyDescent="0.25">
      <c r="A96" s="117" t="s">
        <v>12</v>
      </c>
      <c r="B96" s="117" t="s">
        <v>189</v>
      </c>
      <c r="C96" s="118">
        <v>0</v>
      </c>
      <c r="D96" s="118">
        <v>888184.38</v>
      </c>
      <c r="E96" s="118">
        <v>0</v>
      </c>
      <c r="F96" s="119" t="s">
        <v>211</v>
      </c>
      <c r="G96" s="119">
        <f t="shared" si="3"/>
        <v>0</v>
      </c>
    </row>
    <row r="97" spans="1:7" ht="26.25" x14ac:dyDescent="0.25">
      <c r="A97" s="114">
        <v>6711</v>
      </c>
      <c r="B97" s="114" t="s">
        <v>18</v>
      </c>
      <c r="C97" s="115">
        <v>0</v>
      </c>
      <c r="D97" s="115">
        <v>888184.38</v>
      </c>
      <c r="E97" s="115">
        <v>0</v>
      </c>
      <c r="F97" s="116" t="s">
        <v>211</v>
      </c>
      <c r="G97" s="116">
        <f t="shared" si="3"/>
        <v>0</v>
      </c>
    </row>
    <row r="98" spans="1:7" x14ac:dyDescent="0.25">
      <c r="A98" s="117" t="s">
        <v>163</v>
      </c>
      <c r="B98" s="117" t="s">
        <v>247</v>
      </c>
      <c r="C98" s="118">
        <v>0</v>
      </c>
      <c r="D98" s="118">
        <v>27780</v>
      </c>
      <c r="E98" s="118">
        <f>E99+E101</f>
        <v>14622.25</v>
      </c>
      <c r="F98" s="119" t="s">
        <v>211</v>
      </c>
      <c r="G98" s="119">
        <f t="shared" si="3"/>
        <v>5.2635889128869698E-2</v>
      </c>
    </row>
    <row r="99" spans="1:7" x14ac:dyDescent="0.25">
      <c r="A99" s="117" t="s">
        <v>12</v>
      </c>
      <c r="B99" s="117" t="s">
        <v>161</v>
      </c>
      <c r="C99" s="118">
        <v>0</v>
      </c>
      <c r="D99" s="118">
        <v>18030</v>
      </c>
      <c r="E99" s="118">
        <v>11697.78</v>
      </c>
      <c r="F99" s="119" t="s">
        <v>211</v>
      </c>
      <c r="G99" s="119">
        <f t="shared" si="3"/>
        <v>6.4879534109816978E-2</v>
      </c>
    </row>
    <row r="100" spans="1:7" ht="26.25" x14ac:dyDescent="0.25">
      <c r="A100" s="114">
        <v>6361</v>
      </c>
      <c r="B100" s="114" t="s">
        <v>13</v>
      </c>
      <c r="C100" s="115">
        <v>0</v>
      </c>
      <c r="D100" s="115">
        <v>18030</v>
      </c>
      <c r="E100" s="115">
        <v>11697.78</v>
      </c>
      <c r="F100" s="116" t="s">
        <v>211</v>
      </c>
      <c r="G100" s="116">
        <f t="shared" si="3"/>
        <v>6.4879534109816978E-2</v>
      </c>
    </row>
    <row r="101" spans="1:7" x14ac:dyDescent="0.25">
      <c r="A101" s="117" t="s">
        <v>12</v>
      </c>
      <c r="B101" s="117" t="s">
        <v>166</v>
      </c>
      <c r="C101" s="118">
        <v>0</v>
      </c>
      <c r="D101" s="118">
        <v>9750</v>
      </c>
      <c r="E101" s="118">
        <v>2924.47</v>
      </c>
      <c r="F101" s="119" t="s">
        <v>211</v>
      </c>
      <c r="G101" s="119">
        <f t="shared" si="3"/>
        <v>2.9994564102564104E-2</v>
      </c>
    </row>
    <row r="102" spans="1:7" x14ac:dyDescent="0.25">
      <c r="A102" s="114" t="s">
        <v>165</v>
      </c>
      <c r="B102" s="114" t="s">
        <v>164</v>
      </c>
      <c r="C102" s="115">
        <v>0</v>
      </c>
      <c r="D102" s="115">
        <v>9750</v>
      </c>
      <c r="E102" s="115">
        <v>2924.47</v>
      </c>
      <c r="F102" s="116" t="s">
        <v>211</v>
      </c>
      <c r="G102" s="116">
        <f t="shared" si="3"/>
        <v>2.9994564102564104E-2</v>
      </c>
    </row>
  </sheetData>
  <mergeCells count="5">
    <mergeCell ref="A4:G4"/>
    <mergeCell ref="A1:B1"/>
    <mergeCell ref="A2:B2"/>
    <mergeCell ref="A3:B3"/>
    <mergeCell ref="A7:B7"/>
  </mergeCells>
  <pageMargins left="0.25" right="0.25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C19F-3F3F-445D-80D5-D5233275EF70}">
  <sheetPr>
    <pageSetUpPr fitToPage="1"/>
  </sheetPr>
  <dimension ref="A1:I25"/>
  <sheetViews>
    <sheetView workbookViewId="0">
      <selection activeCell="F24" sqref="F24"/>
    </sheetView>
  </sheetViews>
  <sheetFormatPr defaultRowHeight="15" x14ac:dyDescent="0.25"/>
  <cols>
    <col min="1" max="1" width="46.85546875" customWidth="1"/>
    <col min="2" max="4" width="18.7109375" customWidth="1"/>
    <col min="5" max="5" width="18.7109375" style="106" customWidth="1"/>
    <col min="6" max="6" width="18.5703125" customWidth="1"/>
  </cols>
  <sheetData>
    <row r="1" spans="1:9" ht="42" customHeight="1" x14ac:dyDescent="0.25">
      <c r="A1" s="73" t="s">
        <v>256</v>
      </c>
      <c r="B1" s="49"/>
      <c r="C1" s="49"/>
      <c r="D1" s="49"/>
      <c r="E1" s="49"/>
      <c r="F1" s="49"/>
      <c r="G1" s="49"/>
      <c r="H1" s="49"/>
      <c r="I1" s="49"/>
    </row>
    <row r="2" spans="1:9" ht="18" customHeight="1" x14ac:dyDescent="0.25">
      <c r="A2" s="5"/>
      <c r="B2" s="5"/>
      <c r="C2" s="5"/>
      <c r="D2" s="5"/>
      <c r="E2" s="99"/>
    </row>
    <row r="3" spans="1:9" ht="15.75" x14ac:dyDescent="0.25">
      <c r="A3" s="49" t="s">
        <v>0</v>
      </c>
      <c r="B3" s="49"/>
      <c r="C3" s="49"/>
      <c r="D3" s="49"/>
      <c r="E3" s="66"/>
    </row>
    <row r="4" spans="1:9" ht="18" x14ac:dyDescent="0.25">
      <c r="A4" s="5"/>
      <c r="B4" s="5"/>
      <c r="C4" s="5"/>
      <c r="D4" s="5"/>
      <c r="E4" s="100"/>
    </row>
    <row r="5" spans="1:9" ht="18" customHeight="1" x14ac:dyDescent="0.25">
      <c r="A5" s="49" t="s">
        <v>257</v>
      </c>
      <c r="B5" s="62"/>
      <c r="C5" s="62"/>
      <c r="D5" s="62"/>
      <c r="E5" s="62"/>
    </row>
    <row r="6" spans="1:9" ht="18" x14ac:dyDescent="0.25">
      <c r="A6" s="5"/>
      <c r="B6" s="5"/>
      <c r="C6" s="5"/>
      <c r="D6" s="5"/>
      <c r="E6" s="100"/>
    </row>
    <row r="7" spans="1:9" ht="15.75" x14ac:dyDescent="0.25">
      <c r="A7" s="49" t="s">
        <v>258</v>
      </c>
      <c r="B7" s="74"/>
      <c r="C7" s="74"/>
      <c r="D7" s="74"/>
      <c r="E7" s="74"/>
    </row>
    <row r="8" spans="1:9" ht="18" x14ac:dyDescent="0.25">
      <c r="A8" s="5"/>
      <c r="B8" s="5"/>
      <c r="C8" s="5"/>
      <c r="D8" s="5"/>
      <c r="E8" s="100"/>
    </row>
    <row r="9" spans="1:9" ht="38.25" x14ac:dyDescent="0.25">
      <c r="A9" s="75" t="s">
        <v>259</v>
      </c>
      <c r="B9" s="76" t="s">
        <v>288</v>
      </c>
      <c r="C9" s="78" t="s">
        <v>260</v>
      </c>
      <c r="D9" s="77" t="s">
        <v>239</v>
      </c>
      <c r="E9" s="101" t="s">
        <v>290</v>
      </c>
      <c r="F9" s="77" t="s">
        <v>160</v>
      </c>
    </row>
    <row r="10" spans="1:9" s="19" customFormat="1" ht="15.75" customHeight="1" x14ac:dyDescent="0.25">
      <c r="A10" s="79" t="s">
        <v>261</v>
      </c>
      <c r="B10" s="80">
        <v>672937.78</v>
      </c>
      <c r="C10" s="80">
        <v>1979747.72</v>
      </c>
      <c r="D10" s="80">
        <v>823598.05</v>
      </c>
      <c r="E10" s="102">
        <f>(D10/B10)*0.1</f>
        <v>0.12238843983466051</v>
      </c>
      <c r="F10" s="102">
        <f>(D10/C10)*0.1</f>
        <v>4.1601161687409349E-2</v>
      </c>
    </row>
    <row r="11" spans="1:9" s="19" customFormat="1" ht="15.75" customHeight="1" x14ac:dyDescent="0.25">
      <c r="A11" s="81" t="s">
        <v>262</v>
      </c>
      <c r="B11" s="82">
        <v>1605.75</v>
      </c>
      <c r="C11" s="82">
        <v>2000</v>
      </c>
      <c r="D11" s="82">
        <v>2157.13</v>
      </c>
      <c r="E11" s="103">
        <f t="shared" ref="E11:E25" si="0">(D11/B11)*0.1</f>
        <v>0.13433784835746537</v>
      </c>
      <c r="F11" s="82">
        <f t="shared" ref="F11:F25" si="1">(D11/C11)*0.1</f>
        <v>0.10785650000000001</v>
      </c>
    </row>
    <row r="12" spans="1:9" s="19" customFormat="1" x14ac:dyDescent="0.25">
      <c r="A12" s="83" t="s">
        <v>263</v>
      </c>
      <c r="B12" s="17">
        <v>1605.75</v>
      </c>
      <c r="C12" s="17">
        <v>2000</v>
      </c>
      <c r="D12" s="17">
        <v>2157.13</v>
      </c>
      <c r="E12" s="104">
        <f t="shared" si="0"/>
        <v>0.13433784835746537</v>
      </c>
      <c r="F12" s="17">
        <f t="shared" si="1"/>
        <v>0.10785650000000001</v>
      </c>
    </row>
    <row r="13" spans="1:9" x14ac:dyDescent="0.25">
      <c r="A13" s="84" t="s">
        <v>264</v>
      </c>
      <c r="B13" s="18">
        <v>1605.75</v>
      </c>
      <c r="C13" s="18">
        <v>2000</v>
      </c>
      <c r="D13" s="18">
        <v>2157.13</v>
      </c>
      <c r="E13" s="105">
        <f t="shared" si="0"/>
        <v>0.13433784835746537</v>
      </c>
      <c r="F13" s="18">
        <f t="shared" si="1"/>
        <v>0.10785650000000001</v>
      </c>
    </row>
    <row r="14" spans="1:9" s="19" customFormat="1" ht="15.75" customHeight="1" x14ac:dyDescent="0.25">
      <c r="A14" s="81" t="s">
        <v>265</v>
      </c>
      <c r="B14" s="85">
        <v>0</v>
      </c>
      <c r="C14" s="82">
        <v>0</v>
      </c>
      <c r="D14" s="82">
        <v>0</v>
      </c>
      <c r="E14" s="103" t="s">
        <v>211</v>
      </c>
      <c r="F14" s="82" t="s">
        <v>211</v>
      </c>
    </row>
    <row r="15" spans="1:9" s="19" customFormat="1" ht="25.5" x14ac:dyDescent="0.25">
      <c r="A15" s="83" t="s">
        <v>266</v>
      </c>
      <c r="B15" s="17">
        <v>0</v>
      </c>
      <c r="C15" s="17">
        <v>0</v>
      </c>
      <c r="D15" s="17">
        <v>0</v>
      </c>
      <c r="E15" s="104" t="s">
        <v>211</v>
      </c>
      <c r="F15" s="17" t="s">
        <v>211</v>
      </c>
    </row>
    <row r="16" spans="1:9" x14ac:dyDescent="0.25">
      <c r="A16" s="84" t="s">
        <v>267</v>
      </c>
      <c r="B16" s="17">
        <v>0</v>
      </c>
      <c r="C16" s="18">
        <v>0</v>
      </c>
      <c r="D16" s="18">
        <v>0</v>
      </c>
      <c r="E16" s="105" t="s">
        <v>211</v>
      </c>
      <c r="F16" s="18" t="s">
        <v>211</v>
      </c>
    </row>
    <row r="17" spans="1:9" s="19" customFormat="1" ht="15.75" customHeight="1" x14ac:dyDescent="0.25">
      <c r="A17" s="81" t="s">
        <v>268</v>
      </c>
      <c r="B17" s="82">
        <v>671332.03</v>
      </c>
      <c r="C17" s="82">
        <f>C10-C11</f>
        <v>1977747.72</v>
      </c>
      <c r="D17" s="82">
        <f t="shared" ref="D17:E17" si="2">D10-D11</f>
        <v>821440.92</v>
      </c>
      <c r="E17" s="103">
        <f t="shared" si="0"/>
        <v>0.12235985820608025</v>
      </c>
      <c r="F17" s="82">
        <f t="shared" si="1"/>
        <v>4.1534160888831669E-2</v>
      </c>
    </row>
    <row r="18" spans="1:9" s="19" customFormat="1" x14ac:dyDescent="0.25">
      <c r="A18" s="83" t="s">
        <v>269</v>
      </c>
      <c r="B18" s="17">
        <v>625037.12</v>
      </c>
      <c r="C18" s="18">
        <v>1011383.34</v>
      </c>
      <c r="D18" s="18">
        <f>D19</f>
        <v>775175.25</v>
      </c>
      <c r="E18" s="105">
        <f t="shared" si="0"/>
        <v>0.12402067416412005</v>
      </c>
      <c r="F18" s="18">
        <f t="shared" si="1"/>
        <v>7.6645048355255693E-2</v>
      </c>
    </row>
    <row r="19" spans="1:9" x14ac:dyDescent="0.25">
      <c r="A19" s="84" t="s">
        <v>270</v>
      </c>
      <c r="B19" s="18">
        <v>625037.12</v>
      </c>
      <c r="C19" s="18">
        <f>C17-C20-C24</f>
        <v>1011383.3399999999</v>
      </c>
      <c r="D19" s="18">
        <f>D17-D20-D24</f>
        <v>775175.25</v>
      </c>
      <c r="E19" s="105">
        <f t="shared" si="0"/>
        <v>0.12402067416412005</v>
      </c>
      <c r="F19" s="18">
        <f t="shared" si="1"/>
        <v>7.6645048355255707E-2</v>
      </c>
    </row>
    <row r="20" spans="1:9" s="19" customFormat="1" x14ac:dyDescent="0.25">
      <c r="A20" s="86" t="s">
        <v>271</v>
      </c>
      <c r="B20" s="17">
        <v>6477.87</v>
      </c>
      <c r="C20" s="17">
        <v>901484.38</v>
      </c>
      <c r="D20" s="17">
        <v>27780</v>
      </c>
      <c r="E20" s="104">
        <f t="shared" si="0"/>
        <v>0.42884466653390696</v>
      </c>
      <c r="F20" s="17">
        <f t="shared" si="1"/>
        <v>3.0815841756459497E-3</v>
      </c>
    </row>
    <row r="21" spans="1:9" x14ac:dyDescent="0.25">
      <c r="A21" s="84" t="s">
        <v>272</v>
      </c>
      <c r="B21" s="18">
        <v>6477.87</v>
      </c>
      <c r="C21" s="18">
        <v>901484.38</v>
      </c>
      <c r="D21" s="18">
        <v>27780</v>
      </c>
      <c r="E21" s="105">
        <f t="shared" si="0"/>
        <v>0.42884466653390696</v>
      </c>
      <c r="F21" s="18">
        <f t="shared" si="1"/>
        <v>3.0815841756459497E-3</v>
      </c>
    </row>
    <row r="22" spans="1:9" s="19" customFormat="1" x14ac:dyDescent="0.25">
      <c r="A22" s="87" t="s">
        <v>273</v>
      </c>
      <c r="B22" s="17">
        <v>0</v>
      </c>
      <c r="C22" s="17">
        <v>0</v>
      </c>
      <c r="D22" s="17">
        <v>0</v>
      </c>
      <c r="E22" s="104" t="s">
        <v>211</v>
      </c>
      <c r="F22" s="17" t="s">
        <v>211</v>
      </c>
    </row>
    <row r="23" spans="1:9" x14ac:dyDescent="0.25">
      <c r="A23" s="84" t="s">
        <v>274</v>
      </c>
      <c r="B23" s="18">
        <v>0</v>
      </c>
      <c r="C23" s="18">
        <v>0</v>
      </c>
      <c r="D23" s="18">
        <v>0</v>
      </c>
      <c r="E23" s="105" t="s">
        <v>211</v>
      </c>
      <c r="F23" s="18" t="s">
        <v>211</v>
      </c>
      <c r="I23" t="s">
        <v>289</v>
      </c>
    </row>
    <row r="24" spans="1:9" s="19" customFormat="1" x14ac:dyDescent="0.25">
      <c r="A24" s="87" t="s">
        <v>275</v>
      </c>
      <c r="B24" s="17">
        <v>39817.040000000001</v>
      </c>
      <c r="C24" s="17">
        <v>64880</v>
      </c>
      <c r="D24" s="17">
        <v>18485.669999999998</v>
      </c>
      <c r="E24" s="104">
        <f t="shared" si="0"/>
        <v>4.6426529947982069E-2</v>
      </c>
      <c r="F24" s="17">
        <f t="shared" si="1"/>
        <v>2.849209309494451E-2</v>
      </c>
    </row>
    <row r="25" spans="1:9" x14ac:dyDescent="0.25">
      <c r="A25" s="84" t="s">
        <v>276</v>
      </c>
      <c r="B25" s="18">
        <v>39817.040000000001</v>
      </c>
      <c r="C25" s="18">
        <v>64880</v>
      </c>
      <c r="D25" s="18">
        <v>18485.669999999998</v>
      </c>
      <c r="E25" s="105">
        <f t="shared" si="0"/>
        <v>4.6426529947982069E-2</v>
      </c>
      <c r="F25" s="18">
        <f t="shared" si="1"/>
        <v>2.849209309494451E-2</v>
      </c>
    </row>
  </sheetData>
  <mergeCells count="4">
    <mergeCell ref="A1:I1"/>
    <mergeCell ref="A3:E3"/>
    <mergeCell ref="A5:E5"/>
    <mergeCell ref="A7:E7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12C2-047C-4FE5-AA28-28231CD69AE3}">
  <sheetPr>
    <pageSetUpPr fitToPage="1"/>
  </sheetPr>
  <dimension ref="A1:J14"/>
  <sheetViews>
    <sheetView workbookViewId="0">
      <selection activeCell="H21" sqref="H2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8" width="25.28515625" customWidth="1"/>
  </cols>
  <sheetData>
    <row r="1" spans="1:10" ht="42" customHeight="1" x14ac:dyDescent="0.25">
      <c r="A1" s="73" t="s">
        <v>256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</row>
    <row r="4" spans="1:10" ht="18" x14ac:dyDescent="0.25">
      <c r="A4" s="5"/>
      <c r="B4" s="5"/>
      <c r="C4" s="5"/>
      <c r="D4" s="5"/>
      <c r="E4" s="5"/>
      <c r="F4" s="5"/>
      <c r="G4" s="5"/>
      <c r="H4" s="5"/>
    </row>
    <row r="5" spans="1:10" ht="18" customHeight="1" x14ac:dyDescent="0.25"/>
    <row r="6" spans="1:10" ht="18" x14ac:dyDescent="0.25">
      <c r="A6" s="5"/>
      <c r="B6" s="5"/>
      <c r="C6" s="5"/>
      <c r="D6" s="5"/>
      <c r="E6" s="5"/>
      <c r="F6" s="5"/>
      <c r="G6" s="5"/>
      <c r="H6" s="5"/>
    </row>
    <row r="7" spans="1:10" ht="32.25" customHeight="1" x14ac:dyDescent="0.25">
      <c r="A7" s="75" t="s">
        <v>277</v>
      </c>
      <c r="B7" s="88" t="s">
        <v>278</v>
      </c>
      <c r="C7" s="88" t="s">
        <v>12</v>
      </c>
      <c r="D7" s="88" t="s">
        <v>279</v>
      </c>
      <c r="E7" s="76" t="s">
        <v>284</v>
      </c>
      <c r="F7" s="77" t="s">
        <v>285</v>
      </c>
      <c r="G7" s="77" t="s">
        <v>286</v>
      </c>
      <c r="H7" s="78" t="s">
        <v>287</v>
      </c>
    </row>
    <row r="8" spans="1:10" ht="25.5" x14ac:dyDescent="0.25">
      <c r="A8" s="86">
        <v>8</v>
      </c>
      <c r="B8" s="86"/>
      <c r="C8" s="86"/>
      <c r="D8" s="86" t="s">
        <v>280</v>
      </c>
      <c r="E8" s="89">
        <v>0</v>
      </c>
      <c r="F8" s="90">
        <v>0</v>
      </c>
      <c r="G8" s="90">
        <v>0</v>
      </c>
      <c r="H8" s="90">
        <v>0</v>
      </c>
    </row>
    <row r="9" spans="1:10" x14ac:dyDescent="0.25">
      <c r="A9" s="86"/>
      <c r="B9" s="91">
        <v>84</v>
      </c>
      <c r="C9" s="91"/>
      <c r="D9" s="91" t="s">
        <v>281</v>
      </c>
      <c r="E9" s="92">
        <v>0</v>
      </c>
      <c r="F9" s="93">
        <v>0</v>
      </c>
      <c r="G9" s="93">
        <v>0</v>
      </c>
      <c r="H9" s="93">
        <v>0</v>
      </c>
    </row>
    <row r="10" spans="1:10" x14ac:dyDescent="0.25">
      <c r="A10" s="94"/>
      <c r="B10" s="94"/>
      <c r="C10" s="95"/>
      <c r="D10" s="96"/>
      <c r="E10" s="92"/>
      <c r="F10" s="93"/>
      <c r="G10" s="93"/>
      <c r="H10" s="93"/>
    </row>
    <row r="11" spans="1:10" ht="25.5" x14ac:dyDescent="0.25">
      <c r="A11" s="87">
        <v>5</v>
      </c>
      <c r="B11" s="87"/>
      <c r="C11" s="87"/>
      <c r="D11" s="97" t="s">
        <v>282</v>
      </c>
      <c r="E11" s="89">
        <v>0</v>
      </c>
      <c r="F11" s="90">
        <v>0</v>
      </c>
      <c r="G11" s="90">
        <v>0</v>
      </c>
      <c r="H11" s="90">
        <v>0</v>
      </c>
    </row>
    <row r="12" spans="1:10" ht="25.5" x14ac:dyDescent="0.25">
      <c r="A12" s="91"/>
      <c r="B12" s="91">
        <v>54</v>
      </c>
      <c r="C12" s="91"/>
      <c r="D12" s="98" t="s">
        <v>283</v>
      </c>
      <c r="E12" s="92">
        <v>0</v>
      </c>
      <c r="F12" s="93">
        <v>0</v>
      </c>
      <c r="G12" s="93">
        <v>0</v>
      </c>
      <c r="H12" s="93">
        <v>0</v>
      </c>
    </row>
    <row r="13" spans="1:10" x14ac:dyDescent="0.25">
      <c r="A13" s="91"/>
      <c r="B13" s="91"/>
      <c r="C13" s="95"/>
      <c r="D13" s="95"/>
      <c r="E13" s="92"/>
      <c r="F13" s="93"/>
      <c r="G13" s="93"/>
      <c r="H13" s="93"/>
    </row>
    <row r="14" spans="1:10" x14ac:dyDescent="0.25">
      <c r="A14" s="91"/>
      <c r="B14" s="91"/>
      <c r="C14" s="95"/>
      <c r="D14" s="95"/>
      <c r="E14" s="92"/>
      <c r="F14" s="93"/>
      <c r="G14" s="93"/>
      <c r="H14" s="93"/>
    </row>
  </sheetData>
  <mergeCells count="1">
    <mergeCell ref="A1:J1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411"/>
  <sheetViews>
    <sheetView tabSelected="1" topLeftCell="A379" workbookViewId="0">
      <selection activeCell="K416" sqref="K416"/>
    </sheetView>
  </sheetViews>
  <sheetFormatPr defaultRowHeight="15" x14ac:dyDescent="0.25"/>
  <cols>
    <col min="1" max="1" width="7.42578125" customWidth="1"/>
    <col min="2" max="2" width="8.42578125" customWidth="1"/>
    <col min="3" max="3" width="8.7109375" customWidth="1"/>
    <col min="4" max="4" width="30" customWidth="1"/>
    <col min="5" max="8" width="18.7109375" hidden="1" customWidth="1"/>
    <col min="9" max="11" width="18.7109375" customWidth="1"/>
    <col min="12" max="13" width="18.7109375" style="46" customWidth="1"/>
    <col min="14" max="14" width="9.140625" customWidth="1"/>
    <col min="16" max="16" width="10.140625" bestFit="1" customWidth="1"/>
    <col min="17" max="17" width="11.7109375" bestFit="1" customWidth="1"/>
    <col min="18" max="18" width="11.140625" customWidth="1"/>
  </cols>
  <sheetData>
    <row r="1" spans="1:13" s="24" customFormat="1" ht="57" customHeight="1" x14ac:dyDescent="0.25">
      <c r="A1" s="123" t="s">
        <v>241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13" s="24" customFormat="1" ht="18" x14ac:dyDescent="0.25">
      <c r="A2" s="124"/>
      <c r="B2" s="124"/>
      <c r="C2" s="124"/>
      <c r="D2" s="124"/>
      <c r="E2" s="124"/>
      <c r="F2" s="124"/>
      <c r="G2" s="124"/>
      <c r="H2" s="124"/>
      <c r="I2" s="125"/>
      <c r="J2" s="125"/>
      <c r="K2" s="125"/>
      <c r="L2" s="126"/>
      <c r="M2" s="126"/>
    </row>
    <row r="3" spans="1:13" s="24" customFormat="1" ht="18" customHeight="1" x14ac:dyDescent="0.25">
      <c r="A3" s="123" t="s">
        <v>72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s="24" customFormat="1" ht="18" x14ac:dyDescent="0.25">
      <c r="A4" s="124"/>
      <c r="B4" s="124"/>
      <c r="C4" s="124"/>
      <c r="D4" s="124"/>
      <c r="E4" s="124"/>
      <c r="F4" s="124"/>
      <c r="G4" s="124"/>
      <c r="H4" s="124"/>
      <c r="I4" s="125"/>
      <c r="J4" s="125"/>
      <c r="K4" s="125"/>
      <c r="L4" s="126"/>
      <c r="M4" s="126"/>
    </row>
    <row r="5" spans="1:13" s="24" customFormat="1" ht="38.25" x14ac:dyDescent="0.25">
      <c r="A5" s="128" t="s">
        <v>73</v>
      </c>
      <c r="B5" s="129"/>
      <c r="C5" s="130"/>
      <c r="D5" s="131" t="s">
        <v>74</v>
      </c>
      <c r="E5" s="131" t="s">
        <v>2</v>
      </c>
      <c r="F5" s="131" t="s">
        <v>3</v>
      </c>
      <c r="G5" s="132" t="s">
        <v>4</v>
      </c>
      <c r="H5" s="132" t="s">
        <v>153</v>
      </c>
      <c r="I5" s="132" t="s">
        <v>208</v>
      </c>
      <c r="J5" s="132" t="s">
        <v>246</v>
      </c>
      <c r="K5" s="132" t="s">
        <v>245</v>
      </c>
      <c r="L5" s="133" t="s">
        <v>220</v>
      </c>
      <c r="M5" s="133" t="s">
        <v>224</v>
      </c>
    </row>
    <row r="6" spans="1:13" s="24" customFormat="1" x14ac:dyDescent="0.25">
      <c r="A6" s="134"/>
      <c r="B6" s="135"/>
      <c r="C6" s="136">
        <v>1</v>
      </c>
      <c r="D6" s="131">
        <v>2</v>
      </c>
      <c r="E6" s="131"/>
      <c r="F6" s="131"/>
      <c r="G6" s="131"/>
      <c r="H6" s="131"/>
      <c r="I6" s="131">
        <v>3</v>
      </c>
      <c r="J6" s="131">
        <v>4</v>
      </c>
      <c r="K6" s="131">
        <v>5</v>
      </c>
      <c r="L6" s="137">
        <v>6</v>
      </c>
      <c r="M6" s="137">
        <v>7</v>
      </c>
    </row>
    <row r="7" spans="1:13" s="23" customFormat="1" x14ac:dyDescent="0.25">
      <c r="A7" s="138"/>
      <c r="B7" s="139"/>
      <c r="C7" s="140"/>
      <c r="D7" s="141" t="s">
        <v>23</v>
      </c>
      <c r="E7" s="142">
        <v>7268334.0099999998</v>
      </c>
      <c r="F7" s="142">
        <f>E7/7.5345</f>
        <v>964673.70230274065</v>
      </c>
      <c r="G7" s="142">
        <v>6361819.04</v>
      </c>
      <c r="H7" s="142">
        <v>844358.48</v>
      </c>
      <c r="I7" s="142">
        <v>615165.31999999995</v>
      </c>
      <c r="J7" s="142">
        <v>1979747.72</v>
      </c>
      <c r="K7" s="142">
        <v>815335.82</v>
      </c>
      <c r="L7" s="143">
        <v>133.88</v>
      </c>
      <c r="M7" s="143">
        <v>41.6</v>
      </c>
    </row>
    <row r="8" spans="1:13" s="19" customFormat="1" ht="51" x14ac:dyDescent="0.25">
      <c r="A8" s="144" t="s">
        <v>75</v>
      </c>
      <c r="B8" s="145"/>
      <c r="C8" s="146"/>
      <c r="D8" s="147" t="s">
        <v>76</v>
      </c>
      <c r="E8" s="148">
        <f>E9+E44+E53</f>
        <v>362483.04000000004</v>
      </c>
      <c r="F8" s="148">
        <f>F9+F44+F53</f>
        <v>48109.767071471237</v>
      </c>
      <c r="G8" s="148">
        <f>G9+G44+G53</f>
        <v>362483.04</v>
      </c>
      <c r="H8" s="148">
        <f>G8/7.5345</f>
        <v>48109.767071471229</v>
      </c>
      <c r="I8" s="148">
        <v>25333.599999999999</v>
      </c>
      <c r="J8" s="148">
        <v>91258.34</v>
      </c>
      <c r="K8" s="148">
        <v>83830.87</v>
      </c>
      <c r="L8" s="149">
        <f t="shared" ref="L8:L71" si="0">(K8/I8)*100</f>
        <v>330.90784570688731</v>
      </c>
      <c r="M8" s="149">
        <f>(K8/J8)*100</f>
        <v>91.861050726980125</v>
      </c>
    </row>
    <row r="9" spans="1:13" s="19" customFormat="1" x14ac:dyDescent="0.25">
      <c r="A9" s="144" t="s">
        <v>77</v>
      </c>
      <c r="B9" s="145"/>
      <c r="C9" s="146"/>
      <c r="D9" s="147" t="s">
        <v>24</v>
      </c>
      <c r="E9" s="148">
        <f t="shared" ref="E9:H10" si="1">E10</f>
        <v>295005</v>
      </c>
      <c r="F9" s="148">
        <f t="shared" si="1"/>
        <v>39153.892096356765</v>
      </c>
      <c r="G9" s="148">
        <f t="shared" si="1"/>
        <v>295005</v>
      </c>
      <c r="H9" s="148">
        <f t="shared" si="1"/>
        <v>39153.892096356758</v>
      </c>
      <c r="I9" s="148">
        <v>21021.95</v>
      </c>
      <c r="J9" s="148">
        <v>45739</v>
      </c>
      <c r="K9" s="148">
        <v>23940.61</v>
      </c>
      <c r="L9" s="149">
        <f t="shared" si="0"/>
        <v>113.88386900358911</v>
      </c>
      <c r="M9" s="149">
        <f t="shared" ref="M9:M72" si="2">(K9/J9)*100</f>
        <v>52.341787096351034</v>
      </c>
    </row>
    <row r="10" spans="1:13" s="19" customFormat="1" x14ac:dyDescent="0.25">
      <c r="A10" s="150" t="s">
        <v>78</v>
      </c>
      <c r="B10" s="151"/>
      <c r="C10" s="152"/>
      <c r="D10" s="153" t="s">
        <v>19</v>
      </c>
      <c r="E10" s="148">
        <f t="shared" si="1"/>
        <v>295005</v>
      </c>
      <c r="F10" s="148">
        <f t="shared" si="1"/>
        <v>39153.892096356765</v>
      </c>
      <c r="G10" s="148">
        <f t="shared" si="1"/>
        <v>295005</v>
      </c>
      <c r="H10" s="148">
        <f t="shared" si="1"/>
        <v>39153.892096356758</v>
      </c>
      <c r="I10" s="148">
        <v>21021.95</v>
      </c>
      <c r="J10" s="148">
        <v>45739</v>
      </c>
      <c r="K10" s="148">
        <v>23940.61</v>
      </c>
      <c r="L10" s="149">
        <f t="shared" si="0"/>
        <v>113.88386900358911</v>
      </c>
      <c r="M10" s="149">
        <f t="shared" si="2"/>
        <v>52.341787096351034</v>
      </c>
    </row>
    <row r="11" spans="1:13" s="19" customFormat="1" x14ac:dyDescent="0.25">
      <c r="A11" s="144">
        <v>3</v>
      </c>
      <c r="B11" s="145"/>
      <c r="C11" s="146"/>
      <c r="D11" s="147" t="s">
        <v>25</v>
      </c>
      <c r="E11" s="148">
        <f>E12+E38+E41</f>
        <v>295005</v>
      </c>
      <c r="F11" s="148">
        <f>F12+F38+F41</f>
        <v>39153.892096356765</v>
      </c>
      <c r="G11" s="148">
        <f>G12+G38+G41</f>
        <v>295005</v>
      </c>
      <c r="H11" s="148">
        <f>H12+H38+H41</f>
        <v>39153.892096356758</v>
      </c>
      <c r="I11" s="148">
        <v>21021.95</v>
      </c>
      <c r="J11" s="148">
        <v>38231</v>
      </c>
      <c r="K11" s="148">
        <v>23940.61</v>
      </c>
      <c r="L11" s="149">
        <f t="shared" si="0"/>
        <v>113.88386900358911</v>
      </c>
      <c r="M11" s="149">
        <f t="shared" si="2"/>
        <v>62.620935889723008</v>
      </c>
    </row>
    <row r="12" spans="1:13" s="19" customFormat="1" x14ac:dyDescent="0.25">
      <c r="A12" s="154">
        <v>32</v>
      </c>
      <c r="B12" s="155"/>
      <c r="C12" s="156"/>
      <c r="D12" s="147" t="s">
        <v>31</v>
      </c>
      <c r="E12" s="148">
        <f>SUM(E13+E17+E23+E32)</f>
        <v>291000</v>
      </c>
      <c r="F12" s="148">
        <f>SUM(F13+F17+F23+F32)</f>
        <v>38622.337248656186</v>
      </c>
      <c r="G12" s="148">
        <f>SUM(G13+G17+G23+G32)</f>
        <v>291000</v>
      </c>
      <c r="H12" s="148">
        <f>G12/7.5345</f>
        <v>38622.337248656178</v>
      </c>
      <c r="I12" s="148">
        <f>I11-I38</f>
        <v>20653.73</v>
      </c>
      <c r="J12" s="148">
        <v>38231</v>
      </c>
      <c r="K12" s="148">
        <f>K13+K17+K23+K32</f>
        <v>19083.97</v>
      </c>
      <c r="L12" s="149">
        <f t="shared" si="0"/>
        <v>92.399629510020716</v>
      </c>
      <c r="M12" s="149">
        <f t="shared" si="2"/>
        <v>49.917527660798832</v>
      </c>
    </row>
    <row r="13" spans="1:13" s="19" customFormat="1" x14ac:dyDescent="0.25">
      <c r="A13" s="154">
        <v>321</v>
      </c>
      <c r="B13" s="155"/>
      <c r="C13" s="156"/>
      <c r="D13" s="147" t="s">
        <v>32</v>
      </c>
      <c r="E13" s="148">
        <f>E14+E15+E16</f>
        <v>9900</v>
      </c>
      <c r="F13" s="148">
        <f>F14+F15+F16</f>
        <v>1313.9558033047979</v>
      </c>
      <c r="G13" s="148">
        <f>G14+G15+G16</f>
        <v>10100</v>
      </c>
      <c r="H13" s="148">
        <f>H14+H15+H16</f>
        <v>1738.6747481584709</v>
      </c>
      <c r="I13" s="148">
        <v>2134.41</v>
      </c>
      <c r="J13" s="148">
        <v>2720</v>
      </c>
      <c r="K13" s="148">
        <v>2580.12</v>
      </c>
      <c r="L13" s="149">
        <f t="shared" si="0"/>
        <v>120.8821173064219</v>
      </c>
      <c r="M13" s="149">
        <f t="shared" si="2"/>
        <v>94.857352941176458</v>
      </c>
    </row>
    <row r="14" spans="1:13" hidden="1" x14ac:dyDescent="0.25">
      <c r="A14" s="157">
        <v>3211</v>
      </c>
      <c r="B14" s="158"/>
      <c r="C14" s="159"/>
      <c r="D14" s="160" t="s">
        <v>33</v>
      </c>
      <c r="E14" s="161">
        <v>4119.3999999999996</v>
      </c>
      <c r="F14" s="161">
        <f>E14/7.5345</f>
        <v>546.7383369832105</v>
      </c>
      <c r="G14" s="162">
        <v>8000</v>
      </c>
      <c r="H14" s="162">
        <f>G14/7.5345</f>
        <v>1061.7824673170085</v>
      </c>
      <c r="I14" s="162"/>
      <c r="J14" s="162"/>
      <c r="K14" s="162"/>
      <c r="L14" s="163" t="e">
        <f t="shared" si="0"/>
        <v>#DIV/0!</v>
      </c>
      <c r="M14" s="163" t="e">
        <f t="shared" si="2"/>
        <v>#DIV/0!</v>
      </c>
    </row>
    <row r="15" spans="1:13" hidden="1" x14ac:dyDescent="0.25">
      <c r="A15" s="157">
        <v>3213</v>
      </c>
      <c r="B15" s="158"/>
      <c r="C15" s="159"/>
      <c r="D15" s="160" t="s">
        <v>79</v>
      </c>
      <c r="E15" s="161">
        <v>5704.6</v>
      </c>
      <c r="F15" s="161">
        <f>E15/7.5345</f>
        <v>757.13053288207584</v>
      </c>
      <c r="G15" s="162">
        <v>2000</v>
      </c>
      <c r="H15" s="162">
        <v>663.62</v>
      </c>
      <c r="I15" s="162"/>
      <c r="J15" s="162"/>
      <c r="K15" s="162"/>
      <c r="L15" s="163" t="e">
        <f t="shared" si="0"/>
        <v>#DIV/0!</v>
      </c>
      <c r="M15" s="163" t="e">
        <f t="shared" si="2"/>
        <v>#DIV/0!</v>
      </c>
    </row>
    <row r="16" spans="1:13" ht="25.5" hidden="1" x14ac:dyDescent="0.25">
      <c r="A16" s="157">
        <v>3214</v>
      </c>
      <c r="B16" s="158"/>
      <c r="C16" s="159"/>
      <c r="D16" s="160" t="s">
        <v>35</v>
      </c>
      <c r="E16" s="161">
        <v>76</v>
      </c>
      <c r="F16" s="161">
        <f>E16/7.5345</f>
        <v>10.086933439511579</v>
      </c>
      <c r="G16" s="162">
        <v>100</v>
      </c>
      <c r="H16" s="162">
        <f t="shared" ref="H16:H31" si="3">G16/7.5345</f>
        <v>13.272280841462605</v>
      </c>
      <c r="I16" s="162"/>
      <c r="J16" s="162"/>
      <c r="K16" s="162"/>
      <c r="L16" s="163" t="e">
        <f t="shared" si="0"/>
        <v>#DIV/0!</v>
      </c>
      <c r="M16" s="163" t="e">
        <f t="shared" si="2"/>
        <v>#DIV/0!</v>
      </c>
    </row>
    <row r="17" spans="1:18" s="19" customFormat="1" x14ac:dyDescent="0.25">
      <c r="A17" s="154">
        <v>322</v>
      </c>
      <c r="B17" s="155"/>
      <c r="C17" s="156"/>
      <c r="D17" s="147" t="s">
        <v>36</v>
      </c>
      <c r="E17" s="148">
        <f t="shared" ref="E17:G17" si="4">SUM(E18:E22)</f>
        <v>176370</v>
      </c>
      <c r="F17" s="148">
        <f t="shared" si="4"/>
        <v>23408.321720087599</v>
      </c>
      <c r="G17" s="148">
        <f t="shared" si="4"/>
        <v>185900</v>
      </c>
      <c r="H17" s="148">
        <f t="shared" si="3"/>
        <v>24673.170084278983</v>
      </c>
      <c r="I17" s="148">
        <v>14083.42</v>
      </c>
      <c r="J17" s="148">
        <v>24001</v>
      </c>
      <c r="K17" s="148">
        <v>12585.42</v>
      </c>
      <c r="L17" s="149">
        <f t="shared" si="0"/>
        <v>89.363379065596277</v>
      </c>
      <c r="M17" s="149">
        <f t="shared" si="2"/>
        <v>52.437065122286576</v>
      </c>
    </row>
    <row r="18" spans="1:18" ht="25.5" hidden="1" x14ac:dyDescent="0.25">
      <c r="A18" s="157">
        <v>3221</v>
      </c>
      <c r="B18" s="158"/>
      <c r="C18" s="159"/>
      <c r="D18" s="160" t="s">
        <v>80</v>
      </c>
      <c r="E18" s="161">
        <v>32068.37</v>
      </c>
      <c r="F18" s="161">
        <f t="shared" ref="F18:F22" si="5">E18/7.5345</f>
        <v>4256.2041276793416</v>
      </c>
      <c r="G18" s="162">
        <v>30000</v>
      </c>
      <c r="H18" s="161">
        <f t="shared" si="3"/>
        <v>3981.6842524387812</v>
      </c>
      <c r="I18" s="162"/>
      <c r="J18" s="162"/>
      <c r="K18" s="162"/>
      <c r="L18" s="163" t="e">
        <f t="shared" si="0"/>
        <v>#DIV/0!</v>
      </c>
      <c r="M18" s="163" t="e">
        <f t="shared" si="2"/>
        <v>#DIV/0!</v>
      </c>
    </row>
    <row r="19" spans="1:18" hidden="1" x14ac:dyDescent="0.25">
      <c r="A19" s="164">
        <v>3222</v>
      </c>
      <c r="B19" s="165"/>
      <c r="C19" s="166"/>
      <c r="D19" s="160" t="s">
        <v>38</v>
      </c>
      <c r="E19" s="161">
        <v>177.2</v>
      </c>
      <c r="F19" s="161">
        <f t="shared" si="5"/>
        <v>23.518481651071735</v>
      </c>
      <c r="G19" s="162">
        <v>100</v>
      </c>
      <c r="H19" s="161">
        <f t="shared" si="3"/>
        <v>13.272280841462605</v>
      </c>
      <c r="I19" s="162"/>
      <c r="J19" s="162"/>
      <c r="K19" s="162"/>
      <c r="L19" s="163" t="e">
        <f t="shared" si="0"/>
        <v>#DIV/0!</v>
      </c>
      <c r="M19" s="163" t="e">
        <f t="shared" si="2"/>
        <v>#DIV/0!</v>
      </c>
    </row>
    <row r="20" spans="1:18" hidden="1" x14ac:dyDescent="0.25">
      <c r="A20" s="157">
        <v>3223</v>
      </c>
      <c r="B20" s="158"/>
      <c r="C20" s="159"/>
      <c r="D20" s="160" t="s">
        <v>39</v>
      </c>
      <c r="E20" s="161">
        <v>130519.86</v>
      </c>
      <c r="F20" s="161">
        <f t="shared" si="5"/>
        <v>17322.962373083814</v>
      </c>
      <c r="G20" s="162">
        <v>145000</v>
      </c>
      <c r="H20" s="161">
        <f t="shared" si="3"/>
        <v>19244.807220120776</v>
      </c>
      <c r="I20" s="162"/>
      <c r="J20" s="162"/>
      <c r="K20" s="162"/>
      <c r="L20" s="163" t="e">
        <f t="shared" si="0"/>
        <v>#DIV/0!</v>
      </c>
      <c r="M20" s="163" t="e">
        <f t="shared" si="2"/>
        <v>#DIV/0!</v>
      </c>
    </row>
    <row r="21" spans="1:18" hidden="1" x14ac:dyDescent="0.25">
      <c r="A21" s="157">
        <v>3225</v>
      </c>
      <c r="B21" s="158"/>
      <c r="C21" s="159"/>
      <c r="D21" s="160" t="s">
        <v>81</v>
      </c>
      <c r="E21" s="161">
        <v>8808.1200000000008</v>
      </c>
      <c r="F21" s="161">
        <f t="shared" si="5"/>
        <v>1169.0384232530362</v>
      </c>
      <c r="G21" s="162">
        <v>5800</v>
      </c>
      <c r="H21" s="161">
        <f t="shared" si="3"/>
        <v>769.79228880483106</v>
      </c>
      <c r="I21" s="162"/>
      <c r="J21" s="162"/>
      <c r="K21" s="162"/>
      <c r="L21" s="163" t="e">
        <f t="shared" si="0"/>
        <v>#DIV/0!</v>
      </c>
      <c r="M21" s="163" t="e">
        <f t="shared" si="2"/>
        <v>#DIV/0!</v>
      </c>
    </row>
    <row r="22" spans="1:18" ht="25.5" hidden="1" x14ac:dyDescent="0.25">
      <c r="A22" s="157">
        <v>3227</v>
      </c>
      <c r="B22" s="158"/>
      <c r="C22" s="159"/>
      <c r="D22" s="160" t="s">
        <v>82</v>
      </c>
      <c r="E22" s="161">
        <v>4796.45</v>
      </c>
      <c r="F22" s="161">
        <f t="shared" si="5"/>
        <v>636.59831442033305</v>
      </c>
      <c r="G22" s="162">
        <v>5000</v>
      </c>
      <c r="H22" s="161">
        <f t="shared" si="3"/>
        <v>663.61404207313024</v>
      </c>
      <c r="I22" s="162"/>
      <c r="J22" s="162"/>
      <c r="K22" s="162"/>
      <c r="L22" s="163" t="e">
        <f t="shared" si="0"/>
        <v>#DIV/0!</v>
      </c>
      <c r="M22" s="163" t="e">
        <f t="shared" si="2"/>
        <v>#DIV/0!</v>
      </c>
    </row>
    <row r="23" spans="1:18" s="19" customFormat="1" x14ac:dyDescent="0.25">
      <c r="A23" s="154">
        <v>323</v>
      </c>
      <c r="B23" s="155"/>
      <c r="C23" s="156"/>
      <c r="D23" s="147" t="s">
        <v>40</v>
      </c>
      <c r="E23" s="148">
        <f t="shared" ref="E23:G23" si="6">SUM(E24:E31)</f>
        <v>97699.999999999985</v>
      </c>
      <c r="F23" s="148">
        <f t="shared" si="6"/>
        <v>12967.018382108963</v>
      </c>
      <c r="G23" s="148">
        <f t="shared" si="6"/>
        <v>87600</v>
      </c>
      <c r="H23" s="148">
        <f t="shared" si="3"/>
        <v>11626.518017121241</v>
      </c>
      <c r="I23" s="148">
        <v>4211.34</v>
      </c>
      <c r="J23" s="148">
        <v>9610</v>
      </c>
      <c r="K23" s="148">
        <v>3731.65</v>
      </c>
      <c r="L23" s="149">
        <f t="shared" si="0"/>
        <v>88.609563701814622</v>
      </c>
      <c r="M23" s="149">
        <f t="shared" si="2"/>
        <v>38.830905306971907</v>
      </c>
      <c r="Q23"/>
      <c r="R23"/>
    </row>
    <row r="24" spans="1:18" hidden="1" x14ac:dyDescent="0.25">
      <c r="A24" s="157">
        <v>3231</v>
      </c>
      <c r="B24" s="158"/>
      <c r="C24" s="159"/>
      <c r="D24" s="160" t="s">
        <v>41</v>
      </c>
      <c r="E24" s="161">
        <v>11724.14</v>
      </c>
      <c r="F24" s="161">
        <f t="shared" ref="F24:F31" si="7">E24/7.5345</f>
        <v>1556.0607870462538</v>
      </c>
      <c r="G24" s="162">
        <v>10000</v>
      </c>
      <c r="H24" s="161">
        <f t="shared" si="3"/>
        <v>1327.2280841462605</v>
      </c>
      <c r="I24" s="162"/>
      <c r="J24" s="162"/>
      <c r="K24" s="162"/>
      <c r="L24" s="163" t="e">
        <f t="shared" si="0"/>
        <v>#DIV/0!</v>
      </c>
      <c r="M24" s="163" t="e">
        <f t="shared" si="2"/>
        <v>#DIV/0!</v>
      </c>
    </row>
    <row r="25" spans="1:18" hidden="1" x14ac:dyDescent="0.25">
      <c r="A25" s="164">
        <v>3233</v>
      </c>
      <c r="B25" s="165"/>
      <c r="C25" s="166"/>
      <c r="D25" s="160" t="s">
        <v>43</v>
      </c>
      <c r="E25" s="161"/>
      <c r="F25" s="161"/>
      <c r="G25" s="162">
        <v>100</v>
      </c>
      <c r="H25" s="161">
        <f t="shared" si="3"/>
        <v>13.272280841462605</v>
      </c>
      <c r="I25" s="162"/>
      <c r="J25" s="162"/>
      <c r="K25" s="162"/>
      <c r="L25" s="163" t="e">
        <f t="shared" si="0"/>
        <v>#DIV/0!</v>
      </c>
      <c r="M25" s="163" t="e">
        <f t="shared" si="2"/>
        <v>#DIV/0!</v>
      </c>
    </row>
    <row r="26" spans="1:18" hidden="1" x14ac:dyDescent="0.25">
      <c r="A26" s="157">
        <v>3234</v>
      </c>
      <c r="B26" s="158"/>
      <c r="C26" s="159"/>
      <c r="D26" s="160" t="s">
        <v>44</v>
      </c>
      <c r="E26" s="161">
        <v>52467.839999999997</v>
      </c>
      <c r="F26" s="161">
        <f t="shared" si="7"/>
        <v>6963.6790762492528</v>
      </c>
      <c r="G26" s="162">
        <v>50000</v>
      </c>
      <c r="H26" s="161">
        <f t="shared" si="3"/>
        <v>6636.1404207313026</v>
      </c>
      <c r="I26" s="162"/>
      <c r="J26" s="162"/>
      <c r="K26" s="162"/>
      <c r="L26" s="163" t="e">
        <f t="shared" si="0"/>
        <v>#DIV/0!</v>
      </c>
      <c r="M26" s="163" t="e">
        <f t="shared" si="2"/>
        <v>#DIV/0!</v>
      </c>
    </row>
    <row r="27" spans="1:18" hidden="1" x14ac:dyDescent="0.25">
      <c r="A27" s="164">
        <v>3235</v>
      </c>
      <c r="B27" s="165"/>
      <c r="C27" s="166"/>
      <c r="D27" s="160" t="s">
        <v>83</v>
      </c>
      <c r="E27" s="161"/>
      <c r="F27" s="161"/>
      <c r="G27" s="162">
        <v>1500</v>
      </c>
      <c r="H27" s="161">
        <f t="shared" si="3"/>
        <v>199.08421262193906</v>
      </c>
      <c r="I27" s="162"/>
      <c r="J27" s="162"/>
      <c r="K27" s="162"/>
      <c r="L27" s="163" t="e">
        <f t="shared" si="0"/>
        <v>#DIV/0!</v>
      </c>
      <c r="M27" s="163" t="e">
        <f t="shared" si="2"/>
        <v>#DIV/0!</v>
      </c>
    </row>
    <row r="28" spans="1:18" hidden="1" x14ac:dyDescent="0.25">
      <c r="A28" s="157">
        <v>3236</v>
      </c>
      <c r="B28" s="158"/>
      <c r="C28" s="159"/>
      <c r="D28" s="160" t="s">
        <v>45</v>
      </c>
      <c r="E28" s="161">
        <v>20789.32</v>
      </c>
      <c r="F28" s="161">
        <f t="shared" si="7"/>
        <v>2759.2169354303537</v>
      </c>
      <c r="G28" s="162">
        <v>14000</v>
      </c>
      <c r="H28" s="161">
        <f t="shared" si="3"/>
        <v>1858.1193178047647</v>
      </c>
      <c r="I28" s="162"/>
      <c r="J28" s="162"/>
      <c r="K28" s="162"/>
      <c r="L28" s="163" t="e">
        <f t="shared" si="0"/>
        <v>#DIV/0!</v>
      </c>
      <c r="M28" s="163" t="e">
        <f t="shared" si="2"/>
        <v>#DIV/0!</v>
      </c>
      <c r="Q28" s="19"/>
      <c r="R28" s="19"/>
    </row>
    <row r="29" spans="1:18" hidden="1" x14ac:dyDescent="0.25">
      <c r="A29" s="157">
        <v>3237</v>
      </c>
      <c r="B29" s="158"/>
      <c r="C29" s="159"/>
      <c r="D29" s="160" t="s">
        <v>46</v>
      </c>
      <c r="E29" s="161">
        <v>4381.25</v>
      </c>
      <c r="F29" s="161">
        <f t="shared" si="7"/>
        <v>581.49180436658037</v>
      </c>
      <c r="G29" s="162">
        <v>5000</v>
      </c>
      <c r="H29" s="161">
        <f t="shared" si="3"/>
        <v>663.61404207313024</v>
      </c>
      <c r="I29" s="162"/>
      <c r="J29" s="162"/>
      <c r="K29" s="162"/>
      <c r="L29" s="163" t="e">
        <f t="shared" si="0"/>
        <v>#DIV/0!</v>
      </c>
      <c r="M29" s="163" t="e">
        <f t="shared" si="2"/>
        <v>#DIV/0!</v>
      </c>
      <c r="Q29" s="19"/>
      <c r="R29" s="19"/>
    </row>
    <row r="30" spans="1:18" hidden="1" x14ac:dyDescent="0.25">
      <c r="A30" s="157">
        <v>3238</v>
      </c>
      <c r="B30" s="158"/>
      <c r="C30" s="159"/>
      <c r="D30" s="160" t="s">
        <v>47</v>
      </c>
      <c r="E30" s="161">
        <v>7183.22</v>
      </c>
      <c r="F30" s="161">
        <f t="shared" si="7"/>
        <v>953.37713186011013</v>
      </c>
      <c r="G30" s="162">
        <v>6000</v>
      </c>
      <c r="H30" s="161">
        <f t="shared" si="3"/>
        <v>796.33685048775624</v>
      </c>
      <c r="I30" s="162"/>
      <c r="J30" s="162"/>
      <c r="K30" s="162"/>
      <c r="L30" s="163" t="e">
        <f t="shared" si="0"/>
        <v>#DIV/0!</v>
      </c>
      <c r="M30" s="163" t="e">
        <f t="shared" si="2"/>
        <v>#DIV/0!</v>
      </c>
    </row>
    <row r="31" spans="1:18" hidden="1" x14ac:dyDescent="0.25">
      <c r="A31" s="157">
        <v>3239</v>
      </c>
      <c r="B31" s="158"/>
      <c r="C31" s="159"/>
      <c r="D31" s="160" t="s">
        <v>48</v>
      </c>
      <c r="E31" s="161">
        <v>1154.23</v>
      </c>
      <c r="F31" s="161">
        <f t="shared" si="7"/>
        <v>153.19264715641381</v>
      </c>
      <c r="G31" s="162">
        <v>1000</v>
      </c>
      <c r="H31" s="161">
        <f t="shared" si="3"/>
        <v>132.72280841462606</v>
      </c>
      <c r="I31" s="162"/>
      <c r="J31" s="162"/>
      <c r="K31" s="162"/>
      <c r="L31" s="163" t="e">
        <f t="shared" si="0"/>
        <v>#DIV/0!</v>
      </c>
      <c r="M31" s="163" t="e">
        <f t="shared" si="2"/>
        <v>#DIV/0!</v>
      </c>
      <c r="Q31" s="25"/>
      <c r="R31" s="19"/>
    </row>
    <row r="32" spans="1:18" s="19" customFormat="1" ht="25.5" x14ac:dyDescent="0.25">
      <c r="A32" s="154">
        <v>329</v>
      </c>
      <c r="B32" s="155"/>
      <c r="C32" s="156"/>
      <c r="D32" s="147" t="s">
        <v>49</v>
      </c>
      <c r="E32" s="148">
        <f t="shared" ref="E32:H32" si="8">SUM(E33:E37)</f>
        <v>7029.9999999999991</v>
      </c>
      <c r="F32" s="148">
        <f t="shared" si="8"/>
        <v>933.04134315482111</v>
      </c>
      <c r="G32" s="148">
        <f t="shared" si="8"/>
        <v>7400</v>
      </c>
      <c r="H32" s="148">
        <f t="shared" si="8"/>
        <v>982.14878226823271</v>
      </c>
      <c r="I32" s="148">
        <v>224.56</v>
      </c>
      <c r="J32" s="148">
        <v>1100</v>
      </c>
      <c r="K32" s="148">
        <v>186.78</v>
      </c>
      <c r="L32" s="149">
        <f t="shared" si="0"/>
        <v>83.175988599928758</v>
      </c>
      <c r="M32" s="149">
        <f t="shared" si="2"/>
        <v>16.98</v>
      </c>
    </row>
    <row r="33" spans="1:18" hidden="1" x14ac:dyDescent="0.25">
      <c r="A33" s="157">
        <v>3292</v>
      </c>
      <c r="B33" s="158"/>
      <c r="C33" s="159"/>
      <c r="D33" s="160" t="s">
        <v>50</v>
      </c>
      <c r="E33" s="161">
        <v>3733.2</v>
      </c>
      <c r="F33" s="161">
        <f t="shared" ref="F33:F37" si="9">E33/7.5345</f>
        <v>495.48078837348191</v>
      </c>
      <c r="G33" s="162">
        <v>3800</v>
      </c>
      <c r="H33" s="162">
        <f>G33/7.5345</f>
        <v>504.346671975579</v>
      </c>
      <c r="I33" s="162"/>
      <c r="J33" s="162"/>
      <c r="K33" s="162"/>
      <c r="L33" s="163" t="e">
        <f t="shared" si="0"/>
        <v>#DIV/0!</v>
      </c>
      <c r="M33" s="163" t="e">
        <f t="shared" si="2"/>
        <v>#DIV/0!</v>
      </c>
    </row>
    <row r="34" spans="1:18" hidden="1" x14ac:dyDescent="0.25">
      <c r="A34" s="157">
        <v>3293</v>
      </c>
      <c r="B34" s="158"/>
      <c r="C34" s="159"/>
      <c r="D34" s="160" t="s">
        <v>51</v>
      </c>
      <c r="E34" s="161">
        <v>1042.94</v>
      </c>
      <c r="F34" s="161">
        <f t="shared" si="9"/>
        <v>138.42192580795009</v>
      </c>
      <c r="G34" s="162">
        <v>1000</v>
      </c>
      <c r="H34" s="162">
        <f>G34/7.5345</f>
        <v>132.72280841462606</v>
      </c>
      <c r="I34" s="162"/>
      <c r="J34" s="162"/>
      <c r="K34" s="162"/>
      <c r="L34" s="163" t="e">
        <f t="shared" si="0"/>
        <v>#DIV/0!</v>
      </c>
      <c r="M34" s="163" t="e">
        <f t="shared" si="2"/>
        <v>#DIV/0!</v>
      </c>
      <c r="Q34" s="19"/>
      <c r="R34" s="19"/>
    </row>
    <row r="35" spans="1:18" hidden="1" x14ac:dyDescent="0.25">
      <c r="A35" s="157">
        <v>3294</v>
      </c>
      <c r="B35" s="158"/>
      <c r="C35" s="159"/>
      <c r="D35" s="160" t="s">
        <v>52</v>
      </c>
      <c r="E35" s="161">
        <v>1000</v>
      </c>
      <c r="F35" s="161">
        <f t="shared" si="9"/>
        <v>132.72280841462606</v>
      </c>
      <c r="G35" s="162">
        <v>1500</v>
      </c>
      <c r="H35" s="162">
        <f>G35/7.5345</f>
        <v>199.08421262193906</v>
      </c>
      <c r="I35" s="162"/>
      <c r="J35" s="162"/>
      <c r="K35" s="162"/>
      <c r="L35" s="163" t="e">
        <f t="shared" si="0"/>
        <v>#DIV/0!</v>
      </c>
      <c r="M35" s="163" t="e">
        <f t="shared" si="2"/>
        <v>#DIV/0!</v>
      </c>
      <c r="Q35" s="19"/>
      <c r="R35" s="19"/>
    </row>
    <row r="36" spans="1:18" hidden="1" x14ac:dyDescent="0.25">
      <c r="A36" s="157">
        <v>3295</v>
      </c>
      <c r="B36" s="158"/>
      <c r="C36" s="159"/>
      <c r="D36" s="160" t="s">
        <v>53</v>
      </c>
      <c r="E36" s="161"/>
      <c r="F36" s="161"/>
      <c r="G36" s="162">
        <v>100</v>
      </c>
      <c r="H36" s="162">
        <f>G36/7.5345</f>
        <v>13.272280841462605</v>
      </c>
      <c r="I36" s="162"/>
      <c r="J36" s="162"/>
      <c r="K36" s="162"/>
      <c r="L36" s="163" t="e">
        <f t="shared" si="0"/>
        <v>#DIV/0!</v>
      </c>
      <c r="M36" s="163" t="e">
        <f t="shared" si="2"/>
        <v>#DIV/0!</v>
      </c>
      <c r="Q36" s="19"/>
      <c r="R36" s="19"/>
    </row>
    <row r="37" spans="1:18" ht="25.5" hidden="1" x14ac:dyDescent="0.25">
      <c r="A37" s="157">
        <v>3299</v>
      </c>
      <c r="B37" s="158"/>
      <c r="C37" s="159"/>
      <c r="D37" s="160" t="s">
        <v>49</v>
      </c>
      <c r="E37" s="161">
        <v>1253.8599999999999</v>
      </c>
      <c r="F37" s="161">
        <f t="shared" si="9"/>
        <v>166.41582055876299</v>
      </c>
      <c r="G37" s="162">
        <v>1000</v>
      </c>
      <c r="H37" s="162">
        <f>G37/7.5345</f>
        <v>132.72280841462606</v>
      </c>
      <c r="I37" s="162"/>
      <c r="J37" s="162"/>
      <c r="K37" s="162"/>
      <c r="L37" s="163" t="e">
        <f t="shared" si="0"/>
        <v>#DIV/0!</v>
      </c>
      <c r="M37" s="163" t="e">
        <f t="shared" si="2"/>
        <v>#DIV/0!</v>
      </c>
      <c r="Q37" s="19"/>
      <c r="R37" s="19"/>
    </row>
    <row r="38" spans="1:18" s="19" customFormat="1" x14ac:dyDescent="0.25">
      <c r="A38" s="154">
        <v>34</v>
      </c>
      <c r="B38" s="155"/>
      <c r="C38" s="156"/>
      <c r="D38" s="147" t="s">
        <v>55</v>
      </c>
      <c r="E38" s="148">
        <f t="shared" ref="E38:H38" si="10">SUM(E39)</f>
        <v>4005</v>
      </c>
      <c r="F38" s="148">
        <f t="shared" si="10"/>
        <v>531.55484770057728</v>
      </c>
      <c r="G38" s="148">
        <f t="shared" si="10"/>
        <v>4005</v>
      </c>
      <c r="H38" s="148">
        <f t="shared" si="10"/>
        <v>531.55484770057728</v>
      </c>
      <c r="I38" s="148">
        <v>368.22</v>
      </c>
      <c r="J38" s="148">
        <v>750</v>
      </c>
      <c r="K38" s="148">
        <v>504.36</v>
      </c>
      <c r="L38" s="149">
        <f t="shared" si="0"/>
        <v>136.97246211503992</v>
      </c>
      <c r="M38" s="149">
        <f t="shared" si="2"/>
        <v>67.24799999999999</v>
      </c>
    </row>
    <row r="39" spans="1:18" s="19" customFormat="1" x14ac:dyDescent="0.25">
      <c r="A39" s="154">
        <v>343</v>
      </c>
      <c r="B39" s="155"/>
      <c r="C39" s="156"/>
      <c r="D39" s="147" t="s">
        <v>56</v>
      </c>
      <c r="E39" s="148">
        <f t="shared" ref="E39:H39" si="11">E40</f>
        <v>4005</v>
      </c>
      <c r="F39" s="148">
        <f t="shared" si="11"/>
        <v>531.55484770057728</v>
      </c>
      <c r="G39" s="148">
        <f t="shared" si="11"/>
        <v>4005</v>
      </c>
      <c r="H39" s="148">
        <f t="shared" si="11"/>
        <v>531.55484770057728</v>
      </c>
      <c r="I39" s="148">
        <v>368.22</v>
      </c>
      <c r="J39" s="148">
        <v>750</v>
      </c>
      <c r="K39" s="148">
        <v>504.36</v>
      </c>
      <c r="L39" s="149">
        <f t="shared" si="0"/>
        <v>136.97246211503992</v>
      </c>
      <c r="M39" s="149">
        <f t="shared" si="2"/>
        <v>67.24799999999999</v>
      </c>
      <c r="Q39"/>
      <c r="R39"/>
    </row>
    <row r="40" spans="1:18" ht="25.5" hidden="1" x14ac:dyDescent="0.25">
      <c r="A40" s="157">
        <v>3431</v>
      </c>
      <c r="B40" s="158"/>
      <c r="C40" s="159"/>
      <c r="D40" s="160" t="s">
        <v>57</v>
      </c>
      <c r="E40" s="161">
        <v>4005</v>
      </c>
      <c r="F40" s="161">
        <f>E40/7.5345</f>
        <v>531.55484770057728</v>
      </c>
      <c r="G40" s="162">
        <v>4005</v>
      </c>
      <c r="H40" s="162">
        <f>G40/7.5345</f>
        <v>531.55484770057728</v>
      </c>
      <c r="I40" s="162"/>
      <c r="J40" s="162"/>
      <c r="K40" s="162"/>
      <c r="L40" s="163" t="e">
        <f t="shared" si="0"/>
        <v>#DIV/0!</v>
      </c>
      <c r="M40" s="163" t="e">
        <f t="shared" si="2"/>
        <v>#DIV/0!</v>
      </c>
      <c r="Q40" s="19"/>
      <c r="R40" s="19"/>
    </row>
    <row r="41" spans="1:18" s="19" customFormat="1" ht="38.25" hidden="1" x14ac:dyDescent="0.25">
      <c r="A41" s="154">
        <v>37</v>
      </c>
      <c r="B41" s="155"/>
      <c r="C41" s="156"/>
      <c r="D41" s="147" t="s">
        <v>59</v>
      </c>
      <c r="E41" s="148">
        <f t="shared" ref="E41:H42" si="12">E42</f>
        <v>0</v>
      </c>
      <c r="F41" s="148">
        <f t="shared" si="12"/>
        <v>0</v>
      </c>
      <c r="G41" s="148">
        <f t="shared" si="12"/>
        <v>0</v>
      </c>
      <c r="H41" s="148">
        <f t="shared" si="12"/>
        <v>0</v>
      </c>
      <c r="I41" s="148"/>
      <c r="J41" s="148"/>
      <c r="K41" s="148"/>
      <c r="L41" s="149" t="e">
        <f t="shared" si="0"/>
        <v>#DIV/0!</v>
      </c>
      <c r="M41" s="149" t="e">
        <f t="shared" si="2"/>
        <v>#DIV/0!</v>
      </c>
      <c r="P41" s="25"/>
      <c r="Q41"/>
      <c r="R41"/>
    </row>
    <row r="42" spans="1:18" s="19" customFormat="1" ht="25.5" hidden="1" x14ac:dyDescent="0.25">
      <c r="A42" s="154">
        <v>372</v>
      </c>
      <c r="B42" s="155"/>
      <c r="C42" s="156"/>
      <c r="D42" s="147" t="s">
        <v>60</v>
      </c>
      <c r="E42" s="148">
        <f t="shared" si="12"/>
        <v>0</v>
      </c>
      <c r="F42" s="148">
        <f t="shared" si="12"/>
        <v>0</v>
      </c>
      <c r="G42" s="148">
        <f t="shared" si="12"/>
        <v>0</v>
      </c>
      <c r="H42" s="148">
        <f t="shared" si="12"/>
        <v>0</v>
      </c>
      <c r="I42" s="148"/>
      <c r="J42" s="148"/>
      <c r="K42" s="148"/>
      <c r="L42" s="149" t="e">
        <f t="shared" si="0"/>
        <v>#DIV/0!</v>
      </c>
      <c r="M42" s="149" t="e">
        <f t="shared" si="2"/>
        <v>#DIV/0!</v>
      </c>
      <c r="Q42"/>
      <c r="R42"/>
    </row>
    <row r="43" spans="1:18" ht="25.5" hidden="1" x14ac:dyDescent="0.25">
      <c r="A43" s="157">
        <v>3722</v>
      </c>
      <c r="B43" s="158"/>
      <c r="C43" s="159"/>
      <c r="D43" s="160" t="s">
        <v>61</v>
      </c>
      <c r="E43" s="167"/>
      <c r="F43" s="161"/>
      <c r="G43" s="162"/>
      <c r="H43" s="162"/>
      <c r="I43" s="162"/>
      <c r="J43" s="162"/>
      <c r="K43" s="162"/>
      <c r="L43" s="163" t="e">
        <f t="shared" si="0"/>
        <v>#DIV/0!</v>
      </c>
      <c r="M43" s="163" t="e">
        <f t="shared" si="2"/>
        <v>#DIV/0!</v>
      </c>
      <c r="Q43" s="19"/>
      <c r="R43" s="19"/>
    </row>
    <row r="44" spans="1:18" s="19" customFormat="1" ht="38.25" x14ac:dyDescent="0.25">
      <c r="A44" s="144" t="s">
        <v>84</v>
      </c>
      <c r="B44" s="145"/>
      <c r="C44" s="146"/>
      <c r="D44" s="147" t="s">
        <v>85</v>
      </c>
      <c r="E44" s="148">
        <f t="shared" ref="E44:H46" si="13">E45</f>
        <v>67478.040000000008</v>
      </c>
      <c r="F44" s="148">
        <f t="shared" si="13"/>
        <v>8955.8749751144733</v>
      </c>
      <c r="G44" s="148">
        <f t="shared" si="13"/>
        <v>67478.039999999994</v>
      </c>
      <c r="H44" s="148">
        <f t="shared" si="13"/>
        <v>8955.8749751144733</v>
      </c>
      <c r="I44" s="148">
        <v>4311.6499999999996</v>
      </c>
      <c r="J44" s="148">
        <v>7508</v>
      </c>
      <c r="K44" s="148">
        <v>4260.3100000000004</v>
      </c>
      <c r="L44" s="149">
        <f t="shared" si="0"/>
        <v>98.809272552271182</v>
      </c>
      <c r="M44" s="149">
        <f t="shared" si="2"/>
        <v>56.743606819392653</v>
      </c>
    </row>
    <row r="45" spans="1:18" s="19" customFormat="1" x14ac:dyDescent="0.25">
      <c r="A45" s="150" t="s">
        <v>78</v>
      </c>
      <c r="B45" s="151"/>
      <c r="C45" s="152"/>
      <c r="D45" s="153" t="s">
        <v>19</v>
      </c>
      <c r="E45" s="148">
        <f t="shared" si="13"/>
        <v>67478.040000000008</v>
      </c>
      <c r="F45" s="148">
        <f t="shared" si="13"/>
        <v>8955.8749751144733</v>
      </c>
      <c r="G45" s="148">
        <f t="shared" si="13"/>
        <v>67478.039999999994</v>
      </c>
      <c r="H45" s="148">
        <f t="shared" si="13"/>
        <v>8955.8749751144733</v>
      </c>
      <c r="I45" s="148">
        <v>4311.6499999999996</v>
      </c>
      <c r="J45" s="148">
        <v>7508</v>
      </c>
      <c r="K45" s="148">
        <v>4260.3100000000004</v>
      </c>
      <c r="L45" s="149">
        <f t="shared" si="0"/>
        <v>98.809272552271182</v>
      </c>
      <c r="M45" s="149">
        <f t="shared" si="2"/>
        <v>56.743606819392653</v>
      </c>
    </row>
    <row r="46" spans="1:18" s="19" customFormat="1" x14ac:dyDescent="0.25">
      <c r="A46" s="144">
        <v>3</v>
      </c>
      <c r="B46" s="145"/>
      <c r="C46" s="146"/>
      <c r="D46" s="147" t="s">
        <v>25</v>
      </c>
      <c r="E46" s="148">
        <f t="shared" si="13"/>
        <v>67478.040000000008</v>
      </c>
      <c r="F46" s="148">
        <f t="shared" si="13"/>
        <v>8955.8749751144733</v>
      </c>
      <c r="G46" s="148">
        <f t="shared" si="13"/>
        <v>67478.039999999994</v>
      </c>
      <c r="H46" s="148">
        <f t="shared" si="13"/>
        <v>8955.8749751144733</v>
      </c>
      <c r="I46" s="148">
        <v>4311.6499999999996</v>
      </c>
      <c r="J46" s="148">
        <v>7508</v>
      </c>
      <c r="K46" s="148">
        <v>4260.3100000000004</v>
      </c>
      <c r="L46" s="149">
        <f t="shared" si="0"/>
        <v>98.809272552271182</v>
      </c>
      <c r="M46" s="149">
        <f t="shared" si="2"/>
        <v>56.743606819392653</v>
      </c>
    </row>
    <row r="47" spans="1:18" s="19" customFormat="1" x14ac:dyDescent="0.25">
      <c r="A47" s="154">
        <v>32</v>
      </c>
      <c r="B47" s="155"/>
      <c r="C47" s="156"/>
      <c r="D47" s="147" t="s">
        <v>31</v>
      </c>
      <c r="E47" s="148">
        <f t="shared" ref="E47:H47" si="14">E48+E50</f>
        <v>67478.040000000008</v>
      </c>
      <c r="F47" s="148">
        <f t="shared" si="14"/>
        <v>8955.8749751144733</v>
      </c>
      <c r="G47" s="148">
        <f t="shared" si="14"/>
        <v>67478.039999999994</v>
      </c>
      <c r="H47" s="148">
        <f t="shared" si="14"/>
        <v>8955.8749751144733</v>
      </c>
      <c r="I47" s="148">
        <v>4311.6499999999996</v>
      </c>
      <c r="J47" s="148">
        <v>1000</v>
      </c>
      <c r="K47" s="148">
        <v>4260.3100000000004</v>
      </c>
      <c r="L47" s="149">
        <f t="shared" si="0"/>
        <v>98.809272552271182</v>
      </c>
      <c r="M47" s="149">
        <f t="shared" si="2"/>
        <v>426.03100000000006</v>
      </c>
    </row>
    <row r="48" spans="1:18" s="19" customFormat="1" x14ac:dyDescent="0.25">
      <c r="A48" s="154">
        <v>322</v>
      </c>
      <c r="B48" s="155"/>
      <c r="C48" s="156"/>
      <c r="D48" s="147" t="s">
        <v>36</v>
      </c>
      <c r="E48" s="148">
        <f t="shared" ref="E48:H48" si="15">E49</f>
        <v>9000</v>
      </c>
      <c r="F48" s="148">
        <f t="shared" si="15"/>
        <v>1194.5052757316344</v>
      </c>
      <c r="G48" s="148">
        <f t="shared" si="15"/>
        <v>7378.04</v>
      </c>
      <c r="H48" s="148">
        <f t="shared" si="15"/>
        <v>979.23418939544752</v>
      </c>
      <c r="I48" s="148">
        <v>710.74</v>
      </c>
      <c r="J48" s="148">
        <v>1000</v>
      </c>
      <c r="K48" s="148">
        <v>488.96</v>
      </c>
      <c r="L48" s="149">
        <f t="shared" si="0"/>
        <v>68.795902861805999</v>
      </c>
      <c r="M48" s="149">
        <f t="shared" si="2"/>
        <v>48.896000000000001</v>
      </c>
      <c r="Q48"/>
      <c r="R48"/>
    </row>
    <row r="49" spans="1:18" ht="25.5" hidden="1" x14ac:dyDescent="0.25">
      <c r="A49" s="157">
        <v>3224</v>
      </c>
      <c r="B49" s="158"/>
      <c r="C49" s="159"/>
      <c r="D49" s="160" t="s">
        <v>86</v>
      </c>
      <c r="E49" s="161">
        <v>9000</v>
      </c>
      <c r="F49" s="161">
        <f>E49/7.5345</f>
        <v>1194.5052757316344</v>
      </c>
      <c r="G49" s="162">
        <v>7378.04</v>
      </c>
      <c r="H49" s="162">
        <f>G49/7.5345</f>
        <v>979.23418939544752</v>
      </c>
      <c r="I49" s="162"/>
      <c r="J49" s="162"/>
      <c r="K49" s="162"/>
      <c r="L49" s="163" t="e">
        <f t="shared" si="0"/>
        <v>#DIV/0!</v>
      </c>
      <c r="M49" s="163" t="e">
        <f t="shared" si="2"/>
        <v>#DIV/0!</v>
      </c>
      <c r="Q49" s="19"/>
      <c r="R49" s="19"/>
    </row>
    <row r="50" spans="1:18" s="19" customFormat="1" x14ac:dyDescent="0.25">
      <c r="A50" s="154">
        <v>323</v>
      </c>
      <c r="B50" s="155"/>
      <c r="C50" s="156"/>
      <c r="D50" s="147" t="s">
        <v>40</v>
      </c>
      <c r="E50" s="148">
        <f t="shared" ref="E50:H50" si="16">E51+E52</f>
        <v>58478.04</v>
      </c>
      <c r="F50" s="148">
        <f t="shared" si="16"/>
        <v>7761.3696993828389</v>
      </c>
      <c r="G50" s="148">
        <f t="shared" si="16"/>
        <v>60100</v>
      </c>
      <c r="H50" s="148">
        <f t="shared" si="16"/>
        <v>7976.6407857190252</v>
      </c>
      <c r="I50" s="148">
        <v>3600.91</v>
      </c>
      <c r="J50" s="148">
        <v>6508</v>
      </c>
      <c r="K50" s="148">
        <v>3771.35</v>
      </c>
      <c r="L50" s="149">
        <f t="shared" si="0"/>
        <v>104.73324798453724</v>
      </c>
      <c r="M50" s="149">
        <f t="shared" si="2"/>
        <v>57.949446834665032</v>
      </c>
    </row>
    <row r="51" spans="1:18" ht="25.5" hidden="1" x14ac:dyDescent="0.25">
      <c r="A51" s="157">
        <v>3232</v>
      </c>
      <c r="B51" s="158"/>
      <c r="C51" s="159"/>
      <c r="D51" s="160" t="s">
        <v>42</v>
      </c>
      <c r="E51" s="161">
        <v>58478.04</v>
      </c>
      <c r="F51" s="161">
        <f>E51/7.5345</f>
        <v>7761.3696993828389</v>
      </c>
      <c r="G51" s="162">
        <v>60000</v>
      </c>
      <c r="H51" s="162">
        <f>G51/7.5345</f>
        <v>7963.3685048775624</v>
      </c>
      <c r="I51" s="162"/>
      <c r="J51" s="162"/>
      <c r="K51" s="162"/>
      <c r="L51" s="163" t="e">
        <f t="shared" si="0"/>
        <v>#DIV/0!</v>
      </c>
      <c r="M51" s="163" t="e">
        <f t="shared" si="2"/>
        <v>#DIV/0!</v>
      </c>
      <c r="Q51" s="19"/>
      <c r="R51" s="19"/>
    </row>
    <row r="52" spans="1:18" hidden="1" x14ac:dyDescent="0.25">
      <c r="A52" s="157">
        <v>3237</v>
      </c>
      <c r="B52" s="158"/>
      <c r="C52" s="159"/>
      <c r="D52" s="160" t="s">
        <v>46</v>
      </c>
      <c r="E52" s="161"/>
      <c r="F52" s="161"/>
      <c r="G52" s="162">
        <v>100</v>
      </c>
      <c r="H52" s="162">
        <f>G52/7.5345</f>
        <v>13.272280841462605</v>
      </c>
      <c r="I52" s="162"/>
      <c r="J52" s="162"/>
      <c r="K52" s="162"/>
      <c r="L52" s="163" t="e">
        <f t="shared" si="0"/>
        <v>#DIV/0!</v>
      </c>
      <c r="M52" s="163" t="e">
        <f t="shared" si="2"/>
        <v>#DIV/0!</v>
      </c>
      <c r="Q52" s="19"/>
      <c r="R52" s="19"/>
    </row>
    <row r="53" spans="1:18" s="19" customFormat="1" hidden="1" x14ac:dyDescent="0.25">
      <c r="A53" s="144" t="s">
        <v>87</v>
      </c>
      <c r="B53" s="145"/>
      <c r="C53" s="146"/>
      <c r="D53" s="147" t="s">
        <v>88</v>
      </c>
      <c r="E53" s="148">
        <f t="shared" ref="E53:H57" si="17">E54</f>
        <v>0</v>
      </c>
      <c r="F53" s="148">
        <f t="shared" si="17"/>
        <v>0</v>
      </c>
      <c r="G53" s="148">
        <f t="shared" si="17"/>
        <v>0</v>
      </c>
      <c r="H53" s="148">
        <f t="shared" si="17"/>
        <v>0</v>
      </c>
      <c r="I53" s="148"/>
      <c r="J53" s="148"/>
      <c r="K53" s="148"/>
      <c r="L53" s="149" t="e">
        <f t="shared" si="0"/>
        <v>#DIV/0!</v>
      </c>
      <c r="M53" s="149" t="e">
        <f t="shared" si="2"/>
        <v>#DIV/0!</v>
      </c>
    </row>
    <row r="54" spans="1:18" s="19" customFormat="1" hidden="1" x14ac:dyDescent="0.25">
      <c r="A54" s="150" t="s">
        <v>78</v>
      </c>
      <c r="B54" s="151"/>
      <c r="C54" s="152"/>
      <c r="D54" s="153" t="s">
        <v>19</v>
      </c>
      <c r="E54" s="148">
        <f t="shared" si="17"/>
        <v>0</v>
      </c>
      <c r="F54" s="148">
        <f t="shared" si="17"/>
        <v>0</v>
      </c>
      <c r="G54" s="148">
        <f t="shared" si="17"/>
        <v>0</v>
      </c>
      <c r="H54" s="148">
        <f t="shared" si="17"/>
        <v>0</v>
      </c>
      <c r="I54" s="148"/>
      <c r="J54" s="148"/>
      <c r="K54" s="148"/>
      <c r="L54" s="149" t="e">
        <f t="shared" si="0"/>
        <v>#DIV/0!</v>
      </c>
      <c r="M54" s="149" t="e">
        <f t="shared" si="2"/>
        <v>#DIV/0!</v>
      </c>
    </row>
    <row r="55" spans="1:18" s="19" customFormat="1" hidden="1" x14ac:dyDescent="0.25">
      <c r="A55" s="144">
        <v>3</v>
      </c>
      <c r="B55" s="145"/>
      <c r="C55" s="146"/>
      <c r="D55" s="147" t="s">
        <v>25</v>
      </c>
      <c r="E55" s="148">
        <f t="shared" si="17"/>
        <v>0</v>
      </c>
      <c r="F55" s="148">
        <f t="shared" si="17"/>
        <v>0</v>
      </c>
      <c r="G55" s="148">
        <f t="shared" si="17"/>
        <v>0</v>
      </c>
      <c r="H55" s="148">
        <f t="shared" si="17"/>
        <v>0</v>
      </c>
      <c r="I55" s="148"/>
      <c r="J55" s="148"/>
      <c r="K55" s="148"/>
      <c r="L55" s="149" t="e">
        <f t="shared" si="0"/>
        <v>#DIV/0!</v>
      </c>
      <c r="M55" s="149" t="e">
        <f t="shared" si="2"/>
        <v>#DIV/0!</v>
      </c>
      <c r="Q55"/>
      <c r="R55"/>
    </row>
    <row r="56" spans="1:18" s="19" customFormat="1" hidden="1" x14ac:dyDescent="0.25">
      <c r="A56" s="154">
        <v>32</v>
      </c>
      <c r="B56" s="155"/>
      <c r="C56" s="156"/>
      <c r="D56" s="147" t="s">
        <v>31</v>
      </c>
      <c r="E56" s="148">
        <f t="shared" si="17"/>
        <v>0</v>
      </c>
      <c r="F56" s="148">
        <f t="shared" si="17"/>
        <v>0</v>
      </c>
      <c r="G56" s="148">
        <f t="shared" si="17"/>
        <v>0</v>
      </c>
      <c r="H56" s="148">
        <f t="shared" si="17"/>
        <v>0</v>
      </c>
      <c r="I56" s="148"/>
      <c r="J56" s="148"/>
      <c r="K56" s="148"/>
      <c r="L56" s="149" t="e">
        <f t="shared" si="0"/>
        <v>#DIV/0!</v>
      </c>
      <c r="M56" s="149" t="e">
        <f t="shared" si="2"/>
        <v>#DIV/0!</v>
      </c>
    </row>
    <row r="57" spans="1:18" s="19" customFormat="1" hidden="1" x14ac:dyDescent="0.25">
      <c r="A57" s="154">
        <v>322</v>
      </c>
      <c r="B57" s="155"/>
      <c r="C57" s="156"/>
      <c r="D57" s="147" t="s">
        <v>36</v>
      </c>
      <c r="E57" s="148">
        <f t="shared" si="17"/>
        <v>0</v>
      </c>
      <c r="F57" s="148">
        <f t="shared" si="17"/>
        <v>0</v>
      </c>
      <c r="G57" s="148">
        <f t="shared" si="17"/>
        <v>0</v>
      </c>
      <c r="H57" s="148">
        <f t="shared" si="17"/>
        <v>0</v>
      </c>
      <c r="I57" s="148"/>
      <c r="J57" s="148"/>
      <c r="K57" s="148"/>
      <c r="L57" s="149" t="e">
        <f t="shared" si="0"/>
        <v>#DIV/0!</v>
      </c>
      <c r="M57" s="149" t="e">
        <f t="shared" si="2"/>
        <v>#DIV/0!</v>
      </c>
      <c r="Q57"/>
      <c r="R57"/>
    </row>
    <row r="58" spans="1:18" hidden="1" x14ac:dyDescent="0.25">
      <c r="A58" s="157">
        <v>3223</v>
      </c>
      <c r="B58" s="158"/>
      <c r="C58" s="159"/>
      <c r="D58" s="160" t="s">
        <v>39</v>
      </c>
      <c r="E58" s="161"/>
      <c r="F58" s="161"/>
      <c r="G58" s="162"/>
      <c r="H58" s="162"/>
      <c r="I58" s="162"/>
      <c r="J58" s="162"/>
      <c r="K58" s="162"/>
      <c r="L58" s="163" t="e">
        <f t="shared" si="0"/>
        <v>#DIV/0!</v>
      </c>
      <c r="M58" s="168" t="e">
        <f t="shared" si="2"/>
        <v>#DIV/0!</v>
      </c>
      <c r="Q58" s="26"/>
      <c r="R58" s="26"/>
    </row>
    <row r="59" spans="1:18" s="19" customFormat="1" x14ac:dyDescent="0.25">
      <c r="A59" s="144" t="s">
        <v>89</v>
      </c>
      <c r="B59" s="145"/>
      <c r="C59" s="146"/>
      <c r="D59" s="147" t="s">
        <v>90</v>
      </c>
      <c r="E59" s="148">
        <f t="shared" ref="E59:H63" si="18">E60</f>
        <v>3913.04</v>
      </c>
      <c r="F59" s="148">
        <f t="shared" si="18"/>
        <v>519.34965823876826</v>
      </c>
      <c r="G59" s="148">
        <f t="shared" si="18"/>
        <v>3913</v>
      </c>
      <c r="H59" s="148">
        <f t="shared" si="18"/>
        <v>519.34434932643171</v>
      </c>
      <c r="I59" s="148">
        <v>0</v>
      </c>
      <c r="J59" s="148">
        <v>531</v>
      </c>
      <c r="K59" s="148">
        <v>0</v>
      </c>
      <c r="L59" s="149" t="s">
        <v>211</v>
      </c>
      <c r="M59" s="149">
        <f t="shared" si="2"/>
        <v>0</v>
      </c>
    </row>
    <row r="60" spans="1:18" s="19" customFormat="1" x14ac:dyDescent="0.25">
      <c r="A60" s="150" t="s">
        <v>78</v>
      </c>
      <c r="B60" s="151"/>
      <c r="C60" s="152"/>
      <c r="D60" s="153" t="s">
        <v>19</v>
      </c>
      <c r="E60" s="148">
        <f t="shared" si="18"/>
        <v>3913.04</v>
      </c>
      <c r="F60" s="148">
        <f t="shared" si="18"/>
        <v>519.34965823876826</v>
      </c>
      <c r="G60" s="148">
        <f t="shared" si="18"/>
        <v>3913</v>
      </c>
      <c r="H60" s="148">
        <f t="shared" si="18"/>
        <v>519.34434932643171</v>
      </c>
      <c r="I60" s="148">
        <v>0</v>
      </c>
      <c r="J60" s="148">
        <v>531</v>
      </c>
      <c r="K60" s="148">
        <v>0</v>
      </c>
      <c r="L60" s="149" t="s">
        <v>211</v>
      </c>
      <c r="M60" s="149">
        <f t="shared" si="2"/>
        <v>0</v>
      </c>
    </row>
    <row r="61" spans="1:18" s="19" customFormat="1" x14ac:dyDescent="0.25">
      <c r="A61" s="144">
        <v>3</v>
      </c>
      <c r="B61" s="145"/>
      <c r="C61" s="146"/>
      <c r="D61" s="147" t="s">
        <v>25</v>
      </c>
      <c r="E61" s="148">
        <f t="shared" si="18"/>
        <v>3913.04</v>
      </c>
      <c r="F61" s="148">
        <f t="shared" si="18"/>
        <v>519.34965823876826</v>
      </c>
      <c r="G61" s="148">
        <f t="shared" si="18"/>
        <v>3913</v>
      </c>
      <c r="H61" s="148">
        <f t="shared" si="18"/>
        <v>519.34434932643171</v>
      </c>
      <c r="I61" s="148">
        <v>0</v>
      </c>
      <c r="J61" s="148">
        <v>531</v>
      </c>
      <c r="K61" s="148">
        <v>0</v>
      </c>
      <c r="L61" s="149" t="s">
        <v>211</v>
      </c>
      <c r="M61" s="149">
        <f t="shared" si="2"/>
        <v>0</v>
      </c>
    </row>
    <row r="62" spans="1:18" s="19" customFormat="1" x14ac:dyDescent="0.25">
      <c r="A62" s="154">
        <v>32</v>
      </c>
      <c r="B62" s="155"/>
      <c r="C62" s="156"/>
      <c r="D62" s="147" t="s">
        <v>31</v>
      </c>
      <c r="E62" s="148">
        <f t="shared" si="18"/>
        <v>3913.04</v>
      </c>
      <c r="F62" s="148">
        <f t="shared" si="18"/>
        <v>519.34965823876826</v>
      </c>
      <c r="G62" s="148">
        <f t="shared" si="18"/>
        <v>3913</v>
      </c>
      <c r="H62" s="148">
        <f t="shared" si="18"/>
        <v>519.34434932643171</v>
      </c>
      <c r="I62" s="148">
        <v>0</v>
      </c>
      <c r="J62" s="148">
        <v>531</v>
      </c>
      <c r="K62" s="148">
        <v>0</v>
      </c>
      <c r="L62" s="149" t="s">
        <v>211</v>
      </c>
      <c r="M62" s="149">
        <f t="shared" si="2"/>
        <v>0</v>
      </c>
    </row>
    <row r="63" spans="1:18" s="19" customFormat="1" x14ac:dyDescent="0.25">
      <c r="A63" s="154">
        <v>323</v>
      </c>
      <c r="B63" s="155"/>
      <c r="C63" s="156"/>
      <c r="D63" s="147" t="s">
        <v>40</v>
      </c>
      <c r="E63" s="148">
        <f t="shared" si="18"/>
        <v>3913.04</v>
      </c>
      <c r="F63" s="148">
        <f t="shared" si="18"/>
        <v>519.34965823876826</v>
      </c>
      <c r="G63" s="148">
        <f t="shared" si="18"/>
        <v>3913</v>
      </c>
      <c r="H63" s="148">
        <f t="shared" si="18"/>
        <v>519.34434932643171</v>
      </c>
      <c r="I63" s="148">
        <v>0</v>
      </c>
      <c r="J63" s="148">
        <v>531</v>
      </c>
      <c r="K63" s="148">
        <v>0</v>
      </c>
      <c r="L63" s="149" t="s">
        <v>211</v>
      </c>
      <c r="M63" s="149">
        <f t="shared" si="2"/>
        <v>0</v>
      </c>
    </row>
    <row r="64" spans="1:18" hidden="1" x14ac:dyDescent="0.25">
      <c r="A64" s="157">
        <v>3237</v>
      </c>
      <c r="B64" s="158"/>
      <c r="C64" s="159"/>
      <c r="D64" s="160" t="s">
        <v>46</v>
      </c>
      <c r="E64" s="161">
        <v>3913.04</v>
      </c>
      <c r="F64" s="161">
        <f>E64/7.5345</f>
        <v>519.34965823876826</v>
      </c>
      <c r="G64" s="162">
        <v>3913</v>
      </c>
      <c r="H64" s="162">
        <f>G64/7.5345</f>
        <v>519.34434932643171</v>
      </c>
      <c r="I64" s="162"/>
      <c r="J64" s="162"/>
      <c r="K64" s="162"/>
      <c r="L64" s="163" t="e">
        <f t="shared" si="0"/>
        <v>#DIV/0!</v>
      </c>
      <c r="M64" s="163" t="e">
        <f t="shared" si="2"/>
        <v>#DIV/0!</v>
      </c>
    </row>
    <row r="65" spans="1:13" s="19" customFormat="1" hidden="1" x14ac:dyDescent="0.25">
      <c r="A65" s="144" t="s">
        <v>91</v>
      </c>
      <c r="B65" s="145"/>
      <c r="C65" s="146"/>
      <c r="D65" s="147" t="s">
        <v>97</v>
      </c>
      <c r="E65" s="148">
        <f t="shared" ref="E65:H66" si="19">E66</f>
        <v>134377.95000000001</v>
      </c>
      <c r="F65" s="148">
        <f t="shared" si="19"/>
        <v>37753.139370893892</v>
      </c>
      <c r="G65" s="148">
        <f t="shared" si="19"/>
        <v>0</v>
      </c>
      <c r="H65" s="148">
        <f t="shared" si="19"/>
        <v>0</v>
      </c>
      <c r="I65" s="148"/>
      <c r="J65" s="148"/>
      <c r="K65" s="148"/>
      <c r="L65" s="149" t="e">
        <f t="shared" si="0"/>
        <v>#DIV/0!</v>
      </c>
      <c r="M65" s="149" t="e">
        <f t="shared" si="2"/>
        <v>#DIV/0!</v>
      </c>
    </row>
    <row r="66" spans="1:13" s="19" customFormat="1" hidden="1" x14ac:dyDescent="0.25">
      <c r="A66" s="150" t="s">
        <v>78</v>
      </c>
      <c r="B66" s="151"/>
      <c r="C66" s="152"/>
      <c r="D66" s="153" t="s">
        <v>19</v>
      </c>
      <c r="E66" s="148">
        <f t="shared" si="19"/>
        <v>134377.95000000001</v>
      </c>
      <c r="F66" s="148">
        <f t="shared" si="19"/>
        <v>37753.139370893892</v>
      </c>
      <c r="G66" s="148">
        <f t="shared" si="19"/>
        <v>0</v>
      </c>
      <c r="H66" s="148">
        <f t="shared" si="19"/>
        <v>0</v>
      </c>
      <c r="I66" s="148"/>
      <c r="J66" s="148"/>
      <c r="K66" s="148"/>
      <c r="L66" s="149" t="e">
        <f t="shared" si="0"/>
        <v>#DIV/0!</v>
      </c>
      <c r="M66" s="149" t="e">
        <f t="shared" si="2"/>
        <v>#DIV/0!</v>
      </c>
    </row>
    <row r="67" spans="1:13" s="19" customFormat="1" hidden="1" x14ac:dyDescent="0.25">
      <c r="A67" s="144">
        <v>3</v>
      </c>
      <c r="B67" s="145"/>
      <c r="C67" s="146"/>
      <c r="D67" s="147" t="s">
        <v>25</v>
      </c>
      <c r="E67" s="148">
        <f t="shared" ref="E67:H67" si="20">E68+E75</f>
        <v>134377.95000000001</v>
      </c>
      <c r="F67" s="148">
        <f t="shared" si="20"/>
        <v>37753.139370893892</v>
      </c>
      <c r="G67" s="148">
        <f t="shared" si="20"/>
        <v>0</v>
      </c>
      <c r="H67" s="148">
        <f t="shared" si="20"/>
        <v>0</v>
      </c>
      <c r="I67" s="148"/>
      <c r="J67" s="148"/>
      <c r="K67" s="148"/>
      <c r="L67" s="149" t="e">
        <f t="shared" si="0"/>
        <v>#DIV/0!</v>
      </c>
      <c r="M67" s="149" t="e">
        <f t="shared" si="2"/>
        <v>#DIV/0!</v>
      </c>
    </row>
    <row r="68" spans="1:13" s="19" customFormat="1" hidden="1" x14ac:dyDescent="0.25">
      <c r="A68" s="154">
        <v>31</v>
      </c>
      <c r="B68" s="155"/>
      <c r="C68" s="156"/>
      <c r="D68" s="147" t="s">
        <v>26</v>
      </c>
      <c r="E68" s="148">
        <f t="shared" ref="E68:H68" si="21">E69+E71+E73</f>
        <v>128991.39</v>
      </c>
      <c r="F68" s="148">
        <v>37038.22</v>
      </c>
      <c r="G68" s="148">
        <f t="shared" si="21"/>
        <v>0</v>
      </c>
      <c r="H68" s="148">
        <f t="shared" si="21"/>
        <v>0</v>
      </c>
      <c r="I68" s="148"/>
      <c r="J68" s="148"/>
      <c r="K68" s="148"/>
      <c r="L68" s="149" t="e">
        <f t="shared" si="0"/>
        <v>#DIV/0!</v>
      </c>
      <c r="M68" s="149" t="e">
        <f t="shared" si="2"/>
        <v>#DIV/0!</v>
      </c>
    </row>
    <row r="69" spans="1:13" s="19" customFormat="1" hidden="1" x14ac:dyDescent="0.25">
      <c r="A69" s="154">
        <v>311</v>
      </c>
      <c r="B69" s="155"/>
      <c r="C69" s="156"/>
      <c r="D69" s="147" t="s">
        <v>92</v>
      </c>
      <c r="E69" s="148">
        <f t="shared" ref="E69:H69" si="22">E70</f>
        <v>104460.64</v>
      </c>
      <c r="F69" s="148">
        <f t="shared" si="22"/>
        <v>13864.309509589222</v>
      </c>
      <c r="G69" s="148">
        <f t="shared" si="22"/>
        <v>0</v>
      </c>
      <c r="H69" s="148">
        <f t="shared" si="22"/>
        <v>0</v>
      </c>
      <c r="I69" s="148"/>
      <c r="J69" s="148"/>
      <c r="K69" s="148"/>
      <c r="L69" s="149" t="e">
        <f t="shared" si="0"/>
        <v>#DIV/0!</v>
      </c>
      <c r="M69" s="149" t="e">
        <f t="shared" si="2"/>
        <v>#DIV/0!</v>
      </c>
    </row>
    <row r="70" spans="1:13" hidden="1" x14ac:dyDescent="0.25">
      <c r="A70" s="157">
        <v>3111</v>
      </c>
      <c r="B70" s="158"/>
      <c r="C70" s="159"/>
      <c r="D70" s="160" t="s">
        <v>27</v>
      </c>
      <c r="E70" s="161">
        <v>104460.64</v>
      </c>
      <c r="F70" s="161">
        <f>E70/7.5345</f>
        <v>13864.309509589222</v>
      </c>
      <c r="G70" s="161"/>
      <c r="H70" s="161"/>
      <c r="I70" s="161"/>
      <c r="J70" s="161"/>
      <c r="K70" s="161"/>
      <c r="L70" s="169" t="e">
        <f t="shared" si="0"/>
        <v>#DIV/0!</v>
      </c>
      <c r="M70" s="169" t="e">
        <f t="shared" si="2"/>
        <v>#DIV/0!</v>
      </c>
    </row>
    <row r="71" spans="1:13" s="19" customFormat="1" hidden="1" x14ac:dyDescent="0.25">
      <c r="A71" s="154">
        <v>312</v>
      </c>
      <c r="B71" s="155"/>
      <c r="C71" s="156"/>
      <c r="D71" s="147" t="s">
        <v>28</v>
      </c>
      <c r="E71" s="148">
        <v>3375</v>
      </c>
      <c r="F71" s="148">
        <f t="shared" ref="F71:F76" si="23">E71/7.5345</f>
        <v>447.93947839936288</v>
      </c>
      <c r="G71" s="148">
        <f t="shared" ref="G71:H71" si="24">G72</f>
        <v>0</v>
      </c>
      <c r="H71" s="148">
        <f t="shared" si="24"/>
        <v>0</v>
      </c>
      <c r="I71" s="148"/>
      <c r="J71" s="148"/>
      <c r="K71" s="148"/>
      <c r="L71" s="149" t="e">
        <f t="shared" si="0"/>
        <v>#DIV/0!</v>
      </c>
      <c r="M71" s="149" t="e">
        <f t="shared" si="2"/>
        <v>#DIV/0!</v>
      </c>
    </row>
    <row r="72" spans="1:13" hidden="1" x14ac:dyDescent="0.25">
      <c r="A72" s="157">
        <v>3121</v>
      </c>
      <c r="B72" s="158"/>
      <c r="C72" s="159"/>
      <c r="D72" s="160" t="s">
        <v>28</v>
      </c>
      <c r="E72" s="161">
        <v>3375</v>
      </c>
      <c r="F72" s="161">
        <f t="shared" si="23"/>
        <v>447.93947839936288</v>
      </c>
      <c r="G72" s="161"/>
      <c r="H72" s="161"/>
      <c r="I72" s="161"/>
      <c r="J72" s="161"/>
      <c r="K72" s="161"/>
      <c r="L72" s="169" t="e">
        <f t="shared" ref="L72:L135" si="25">(K72/I72)*100</f>
        <v>#DIV/0!</v>
      </c>
      <c r="M72" s="169" t="e">
        <f t="shared" si="2"/>
        <v>#DIV/0!</v>
      </c>
    </row>
    <row r="73" spans="1:13" s="19" customFormat="1" hidden="1" x14ac:dyDescent="0.25">
      <c r="A73" s="154">
        <v>313</v>
      </c>
      <c r="B73" s="155"/>
      <c r="C73" s="156"/>
      <c r="D73" s="147" t="s">
        <v>29</v>
      </c>
      <c r="E73" s="148">
        <f t="shared" ref="E73:H73" si="26">E74</f>
        <v>21155.75</v>
      </c>
      <c r="F73" s="148">
        <f t="shared" si="23"/>
        <v>2807.8505541177251</v>
      </c>
      <c r="G73" s="148">
        <f t="shared" si="26"/>
        <v>0</v>
      </c>
      <c r="H73" s="148">
        <f t="shared" si="26"/>
        <v>0</v>
      </c>
      <c r="I73" s="148"/>
      <c r="J73" s="148"/>
      <c r="K73" s="148"/>
      <c r="L73" s="149" t="e">
        <f t="shared" si="25"/>
        <v>#DIV/0!</v>
      </c>
      <c r="M73" s="149" t="e">
        <f t="shared" ref="M73:M133" si="27">(K73/J73)*100</f>
        <v>#DIV/0!</v>
      </c>
    </row>
    <row r="74" spans="1:13" ht="25.5" hidden="1" x14ac:dyDescent="0.25">
      <c r="A74" s="157">
        <v>3132</v>
      </c>
      <c r="B74" s="158"/>
      <c r="C74" s="159"/>
      <c r="D74" s="160" t="s">
        <v>30</v>
      </c>
      <c r="E74" s="161">
        <v>21155.75</v>
      </c>
      <c r="F74" s="161">
        <f t="shared" si="23"/>
        <v>2807.8505541177251</v>
      </c>
      <c r="G74" s="161"/>
      <c r="H74" s="161"/>
      <c r="I74" s="161"/>
      <c r="J74" s="161"/>
      <c r="K74" s="161"/>
      <c r="L74" s="169" t="e">
        <f t="shared" si="25"/>
        <v>#DIV/0!</v>
      </c>
      <c r="M74" s="169" t="e">
        <f t="shared" si="27"/>
        <v>#DIV/0!</v>
      </c>
    </row>
    <row r="75" spans="1:13" s="19" customFormat="1" hidden="1" x14ac:dyDescent="0.25">
      <c r="A75" s="154">
        <v>32</v>
      </c>
      <c r="B75" s="155"/>
      <c r="C75" s="156"/>
      <c r="D75" s="147" t="s">
        <v>93</v>
      </c>
      <c r="E75" s="148">
        <f t="shared" ref="E75:H75" si="28">E76</f>
        <v>5386.56</v>
      </c>
      <c r="F75" s="148">
        <f t="shared" si="23"/>
        <v>714.91937089388807</v>
      </c>
      <c r="G75" s="148">
        <f t="shared" si="28"/>
        <v>0</v>
      </c>
      <c r="H75" s="148">
        <f t="shared" si="28"/>
        <v>0</v>
      </c>
      <c r="I75" s="148"/>
      <c r="J75" s="148"/>
      <c r="K75" s="148"/>
      <c r="L75" s="149" t="e">
        <f t="shared" si="25"/>
        <v>#DIV/0!</v>
      </c>
      <c r="M75" s="149" t="e">
        <f t="shared" si="27"/>
        <v>#DIV/0!</v>
      </c>
    </row>
    <row r="76" spans="1:13" s="19" customFormat="1" hidden="1" x14ac:dyDescent="0.25">
      <c r="A76" s="154">
        <v>321</v>
      </c>
      <c r="B76" s="155"/>
      <c r="C76" s="156"/>
      <c r="D76" s="147" t="s">
        <v>32</v>
      </c>
      <c r="E76" s="148">
        <f t="shared" ref="E76:H76" si="29">E77+E78</f>
        <v>5386.56</v>
      </c>
      <c r="F76" s="148">
        <f t="shared" si="23"/>
        <v>714.91937089388807</v>
      </c>
      <c r="G76" s="148">
        <f t="shared" si="29"/>
        <v>0</v>
      </c>
      <c r="H76" s="148">
        <f t="shared" si="29"/>
        <v>0</v>
      </c>
      <c r="I76" s="148"/>
      <c r="J76" s="148"/>
      <c r="K76" s="148"/>
      <c r="L76" s="149" t="e">
        <f t="shared" si="25"/>
        <v>#DIV/0!</v>
      </c>
      <c r="M76" s="149" t="e">
        <f t="shared" si="27"/>
        <v>#DIV/0!</v>
      </c>
    </row>
    <row r="77" spans="1:13" hidden="1" x14ac:dyDescent="0.25">
      <c r="A77" s="157">
        <v>3211</v>
      </c>
      <c r="B77" s="158"/>
      <c r="C77" s="159"/>
      <c r="D77" s="160" t="s">
        <v>33</v>
      </c>
      <c r="E77" s="161"/>
      <c r="F77" s="161"/>
      <c r="G77" s="161"/>
      <c r="H77" s="161"/>
      <c r="I77" s="161"/>
      <c r="J77" s="161"/>
      <c r="K77" s="161"/>
      <c r="L77" s="169" t="e">
        <f t="shared" si="25"/>
        <v>#DIV/0!</v>
      </c>
      <c r="M77" s="169" t="e">
        <f t="shared" si="27"/>
        <v>#DIV/0!</v>
      </c>
    </row>
    <row r="78" spans="1:13" ht="25.5" hidden="1" x14ac:dyDescent="0.25">
      <c r="A78" s="157">
        <v>3212</v>
      </c>
      <c r="B78" s="158"/>
      <c r="C78" s="159"/>
      <c r="D78" s="160" t="s">
        <v>94</v>
      </c>
      <c r="E78" s="161">
        <v>5386.56</v>
      </c>
      <c r="F78" s="161">
        <f>E78/7.5345</f>
        <v>714.91937089388807</v>
      </c>
      <c r="G78" s="161"/>
      <c r="H78" s="161"/>
      <c r="I78" s="161"/>
      <c r="J78" s="161"/>
      <c r="K78" s="161"/>
      <c r="L78" s="169" t="e">
        <f t="shared" si="25"/>
        <v>#DIV/0!</v>
      </c>
      <c r="M78" s="169" t="e">
        <f t="shared" si="27"/>
        <v>#DIV/0!</v>
      </c>
    </row>
    <row r="79" spans="1:13" s="19" customFormat="1" hidden="1" x14ac:dyDescent="0.25">
      <c r="A79" s="144" t="s">
        <v>95</v>
      </c>
      <c r="B79" s="145"/>
      <c r="C79" s="146"/>
      <c r="D79" s="147" t="s">
        <v>96</v>
      </c>
      <c r="E79" s="148">
        <f t="shared" ref="E79:H80" si="30">E80</f>
        <v>0</v>
      </c>
      <c r="F79" s="148">
        <f t="shared" si="30"/>
        <v>0</v>
      </c>
      <c r="G79" s="148">
        <f t="shared" si="30"/>
        <v>65501.442370000004</v>
      </c>
      <c r="H79" s="148">
        <f t="shared" si="30"/>
        <v>8693.5399999999991</v>
      </c>
      <c r="I79" s="148"/>
      <c r="J79" s="148"/>
      <c r="K79" s="148"/>
      <c r="L79" s="149" t="e">
        <f t="shared" si="25"/>
        <v>#DIV/0!</v>
      </c>
      <c r="M79" s="149" t="e">
        <f t="shared" si="27"/>
        <v>#DIV/0!</v>
      </c>
    </row>
    <row r="80" spans="1:13" s="19" customFormat="1" hidden="1" x14ac:dyDescent="0.25">
      <c r="A80" s="150" t="s">
        <v>78</v>
      </c>
      <c r="B80" s="151"/>
      <c r="C80" s="152"/>
      <c r="D80" s="153" t="s">
        <v>19</v>
      </c>
      <c r="E80" s="148">
        <f t="shared" si="30"/>
        <v>0</v>
      </c>
      <c r="F80" s="148">
        <f t="shared" si="30"/>
        <v>0</v>
      </c>
      <c r="G80" s="148">
        <f t="shared" si="30"/>
        <v>65501.442370000004</v>
      </c>
      <c r="H80" s="148">
        <f t="shared" si="30"/>
        <v>8693.5399999999991</v>
      </c>
      <c r="I80" s="148"/>
      <c r="J80" s="148"/>
      <c r="K80" s="148"/>
      <c r="L80" s="149" t="e">
        <f t="shared" si="25"/>
        <v>#DIV/0!</v>
      </c>
      <c r="M80" s="149" t="e">
        <f t="shared" si="27"/>
        <v>#DIV/0!</v>
      </c>
    </row>
    <row r="81" spans="1:13" s="19" customFormat="1" hidden="1" x14ac:dyDescent="0.25">
      <c r="A81" s="144">
        <v>3</v>
      </c>
      <c r="B81" s="145"/>
      <c r="C81" s="146"/>
      <c r="D81" s="147" t="s">
        <v>25</v>
      </c>
      <c r="E81" s="148">
        <f t="shared" ref="E81:H81" si="31">E82+E89</f>
        <v>0</v>
      </c>
      <c r="F81" s="148">
        <f t="shared" si="31"/>
        <v>0</v>
      </c>
      <c r="G81" s="148">
        <f t="shared" si="31"/>
        <v>65501.442370000004</v>
      </c>
      <c r="H81" s="148">
        <f t="shared" si="31"/>
        <v>8693.5399999999991</v>
      </c>
      <c r="I81" s="148"/>
      <c r="J81" s="148"/>
      <c r="K81" s="148"/>
      <c r="L81" s="149" t="e">
        <f t="shared" si="25"/>
        <v>#DIV/0!</v>
      </c>
      <c r="M81" s="149" t="e">
        <f t="shared" si="27"/>
        <v>#DIV/0!</v>
      </c>
    </row>
    <row r="82" spans="1:13" s="19" customFormat="1" hidden="1" x14ac:dyDescent="0.25">
      <c r="A82" s="154">
        <v>31</v>
      </c>
      <c r="B82" s="155"/>
      <c r="C82" s="156"/>
      <c r="D82" s="147" t="s">
        <v>26</v>
      </c>
      <c r="E82" s="148">
        <f t="shared" ref="E82:F82" si="32">E83+E85+E87</f>
        <v>0</v>
      </c>
      <c r="F82" s="148">
        <f t="shared" si="32"/>
        <v>0</v>
      </c>
      <c r="G82" s="148">
        <v>62808.160000000003</v>
      </c>
      <c r="H82" s="148">
        <v>8336.08</v>
      </c>
      <c r="I82" s="148"/>
      <c r="J82" s="148"/>
      <c r="K82" s="148"/>
      <c r="L82" s="149" t="e">
        <f t="shared" si="25"/>
        <v>#DIV/0!</v>
      </c>
      <c r="M82" s="149" t="e">
        <f t="shared" si="27"/>
        <v>#DIV/0!</v>
      </c>
    </row>
    <row r="83" spans="1:13" s="19" customFormat="1" hidden="1" x14ac:dyDescent="0.25">
      <c r="A83" s="154">
        <v>311</v>
      </c>
      <c r="B83" s="155"/>
      <c r="C83" s="156"/>
      <c r="D83" s="147" t="s">
        <v>92</v>
      </c>
      <c r="E83" s="148">
        <f t="shared" ref="E83:H83" si="33">E84</f>
        <v>0</v>
      </c>
      <c r="F83" s="148">
        <f t="shared" si="33"/>
        <v>0</v>
      </c>
      <c r="G83" s="148">
        <f t="shared" si="33"/>
        <v>52230.321847500003</v>
      </c>
      <c r="H83" s="148">
        <f t="shared" si="33"/>
        <v>6932.1549999999997</v>
      </c>
      <c r="I83" s="148"/>
      <c r="J83" s="148"/>
      <c r="K83" s="148"/>
      <c r="L83" s="149" t="e">
        <f t="shared" si="25"/>
        <v>#DIV/0!</v>
      </c>
      <c r="M83" s="149" t="e">
        <f t="shared" si="27"/>
        <v>#DIV/0!</v>
      </c>
    </row>
    <row r="84" spans="1:13" hidden="1" x14ac:dyDescent="0.25">
      <c r="A84" s="157">
        <v>3111</v>
      </c>
      <c r="B84" s="158"/>
      <c r="C84" s="159"/>
      <c r="D84" s="160" t="s">
        <v>27</v>
      </c>
      <c r="E84" s="161"/>
      <c r="F84" s="161">
        <f>E84/7.5345</f>
        <v>0</v>
      </c>
      <c r="G84" s="161">
        <f>H84*7.5345</f>
        <v>52230.321847500003</v>
      </c>
      <c r="H84" s="161">
        <v>6932.1549999999997</v>
      </c>
      <c r="I84" s="161"/>
      <c r="J84" s="161"/>
      <c r="K84" s="161"/>
      <c r="L84" s="169" t="e">
        <f t="shared" si="25"/>
        <v>#DIV/0!</v>
      </c>
      <c r="M84" s="169" t="e">
        <f t="shared" si="27"/>
        <v>#DIV/0!</v>
      </c>
    </row>
    <row r="85" spans="1:13" s="19" customFormat="1" hidden="1" x14ac:dyDescent="0.25">
      <c r="A85" s="154">
        <v>312</v>
      </c>
      <c r="B85" s="155"/>
      <c r="C85" s="156"/>
      <c r="D85" s="147" t="s">
        <v>28</v>
      </c>
      <c r="E85" s="148">
        <f t="shared" ref="E85:F85" si="34">E86</f>
        <v>0</v>
      </c>
      <c r="F85" s="148">
        <f t="shared" si="34"/>
        <v>0</v>
      </c>
      <c r="G85" s="148">
        <f>H85*7.5345</f>
        <v>26115.179760000003</v>
      </c>
      <c r="H85" s="148">
        <v>3466.08</v>
      </c>
      <c r="I85" s="148"/>
      <c r="J85" s="148"/>
      <c r="K85" s="148"/>
      <c r="L85" s="149" t="e">
        <f t="shared" si="25"/>
        <v>#DIV/0!</v>
      </c>
      <c r="M85" s="149" t="e">
        <f t="shared" si="27"/>
        <v>#DIV/0!</v>
      </c>
    </row>
    <row r="86" spans="1:13" hidden="1" x14ac:dyDescent="0.25">
      <c r="A86" s="157">
        <v>3121</v>
      </c>
      <c r="B86" s="158"/>
      <c r="C86" s="159"/>
      <c r="D86" s="160" t="s">
        <v>28</v>
      </c>
      <c r="E86" s="161"/>
      <c r="F86" s="161"/>
      <c r="G86" s="161"/>
      <c r="H86" s="161"/>
      <c r="I86" s="161"/>
      <c r="J86" s="161"/>
      <c r="K86" s="161"/>
      <c r="L86" s="169" t="e">
        <f t="shared" si="25"/>
        <v>#DIV/0!</v>
      </c>
      <c r="M86" s="169" t="e">
        <f t="shared" si="27"/>
        <v>#DIV/0!</v>
      </c>
    </row>
    <row r="87" spans="1:13" s="19" customFormat="1" hidden="1" x14ac:dyDescent="0.25">
      <c r="A87" s="154">
        <v>313</v>
      </c>
      <c r="B87" s="155"/>
      <c r="C87" s="156"/>
      <c r="D87" s="147" t="s">
        <v>29</v>
      </c>
      <c r="E87" s="148">
        <f t="shared" ref="E87:H87" si="35">E88</f>
        <v>0</v>
      </c>
      <c r="F87" s="148">
        <f t="shared" si="35"/>
        <v>0</v>
      </c>
      <c r="G87" s="148">
        <f t="shared" si="35"/>
        <v>10577.83524</v>
      </c>
      <c r="H87" s="148">
        <f t="shared" si="35"/>
        <v>1403.92</v>
      </c>
      <c r="I87" s="148"/>
      <c r="J87" s="148"/>
      <c r="K87" s="148"/>
      <c r="L87" s="149" t="e">
        <f t="shared" si="25"/>
        <v>#DIV/0!</v>
      </c>
      <c r="M87" s="149" t="e">
        <f t="shared" si="27"/>
        <v>#DIV/0!</v>
      </c>
    </row>
    <row r="88" spans="1:13" ht="25.5" hidden="1" x14ac:dyDescent="0.25">
      <c r="A88" s="157">
        <v>3132</v>
      </c>
      <c r="B88" s="158"/>
      <c r="C88" s="159"/>
      <c r="D88" s="160" t="s">
        <v>30</v>
      </c>
      <c r="E88" s="161"/>
      <c r="F88" s="161"/>
      <c r="G88" s="161">
        <f>H88*7.5345</f>
        <v>10577.83524</v>
      </c>
      <c r="H88" s="161">
        <v>1403.92</v>
      </c>
      <c r="I88" s="161"/>
      <c r="J88" s="161"/>
      <c r="K88" s="161"/>
      <c r="L88" s="169" t="e">
        <f t="shared" si="25"/>
        <v>#DIV/0!</v>
      </c>
      <c r="M88" s="169" t="e">
        <f t="shared" si="27"/>
        <v>#DIV/0!</v>
      </c>
    </row>
    <row r="89" spans="1:13" s="19" customFormat="1" hidden="1" x14ac:dyDescent="0.25">
      <c r="A89" s="154">
        <v>32</v>
      </c>
      <c r="B89" s="155"/>
      <c r="C89" s="156"/>
      <c r="D89" s="147" t="s">
        <v>93</v>
      </c>
      <c r="E89" s="148">
        <f t="shared" ref="E89:H89" si="36">E90</f>
        <v>0</v>
      </c>
      <c r="F89" s="148">
        <f t="shared" si="36"/>
        <v>0</v>
      </c>
      <c r="G89" s="148">
        <f t="shared" si="36"/>
        <v>2693.2823699999999</v>
      </c>
      <c r="H89" s="148">
        <f t="shared" si="36"/>
        <v>357.46</v>
      </c>
      <c r="I89" s="148"/>
      <c r="J89" s="148"/>
      <c r="K89" s="148"/>
      <c r="L89" s="149" t="e">
        <f t="shared" si="25"/>
        <v>#DIV/0!</v>
      </c>
      <c r="M89" s="149" t="e">
        <f t="shared" si="27"/>
        <v>#DIV/0!</v>
      </c>
    </row>
    <row r="90" spans="1:13" s="19" customFormat="1" hidden="1" x14ac:dyDescent="0.25">
      <c r="A90" s="154">
        <v>321</v>
      </c>
      <c r="B90" s="155"/>
      <c r="C90" s="156"/>
      <c r="D90" s="147" t="s">
        <v>32</v>
      </c>
      <c r="E90" s="148">
        <f t="shared" ref="E90:H90" si="37">E91+E92</f>
        <v>0</v>
      </c>
      <c r="F90" s="148">
        <f t="shared" si="37"/>
        <v>0</v>
      </c>
      <c r="G90" s="148">
        <f t="shared" si="37"/>
        <v>2693.2823699999999</v>
      </c>
      <c r="H90" s="148">
        <f t="shared" si="37"/>
        <v>357.46</v>
      </c>
      <c r="I90" s="148"/>
      <c r="J90" s="148"/>
      <c r="K90" s="148"/>
      <c r="L90" s="149" t="e">
        <f t="shared" si="25"/>
        <v>#DIV/0!</v>
      </c>
      <c r="M90" s="149" t="e">
        <f t="shared" si="27"/>
        <v>#DIV/0!</v>
      </c>
    </row>
    <row r="91" spans="1:13" hidden="1" x14ac:dyDescent="0.25">
      <c r="A91" s="157">
        <v>3211</v>
      </c>
      <c r="B91" s="158"/>
      <c r="C91" s="159"/>
      <c r="D91" s="160" t="s">
        <v>33</v>
      </c>
      <c r="E91" s="161"/>
      <c r="F91" s="161"/>
      <c r="G91" s="161"/>
      <c r="H91" s="161"/>
      <c r="I91" s="161"/>
      <c r="J91" s="161"/>
      <c r="K91" s="161"/>
      <c r="L91" s="169" t="e">
        <f t="shared" si="25"/>
        <v>#DIV/0!</v>
      </c>
      <c r="M91" s="169" t="e">
        <f t="shared" si="27"/>
        <v>#DIV/0!</v>
      </c>
    </row>
    <row r="92" spans="1:13" ht="25.5" hidden="1" x14ac:dyDescent="0.25">
      <c r="A92" s="157">
        <v>3212</v>
      </c>
      <c r="B92" s="158"/>
      <c r="C92" s="159"/>
      <c r="D92" s="160" t="s">
        <v>94</v>
      </c>
      <c r="E92" s="161"/>
      <c r="F92" s="161"/>
      <c r="G92" s="161">
        <f>H92*7.5345</f>
        <v>2693.2823699999999</v>
      </c>
      <c r="H92" s="161">
        <v>357.46</v>
      </c>
      <c r="I92" s="161"/>
      <c r="J92" s="161"/>
      <c r="K92" s="161"/>
      <c r="L92" s="169" t="e">
        <f t="shared" si="25"/>
        <v>#DIV/0!</v>
      </c>
      <c r="M92" s="169" t="e">
        <f t="shared" si="27"/>
        <v>#DIV/0!</v>
      </c>
    </row>
    <row r="93" spans="1:13" hidden="1" x14ac:dyDescent="0.25">
      <c r="A93" s="157">
        <v>3211</v>
      </c>
      <c r="B93" s="158"/>
      <c r="C93" s="159"/>
      <c r="D93" s="160" t="s">
        <v>33</v>
      </c>
      <c r="E93" s="161"/>
      <c r="F93" s="161"/>
      <c r="G93" s="161"/>
      <c r="H93" s="161">
        <v>0</v>
      </c>
      <c r="I93" s="161"/>
      <c r="J93" s="161"/>
      <c r="K93" s="161"/>
      <c r="L93" s="169" t="e">
        <f t="shared" si="25"/>
        <v>#DIV/0!</v>
      </c>
      <c r="M93" s="169" t="e">
        <f t="shared" si="27"/>
        <v>#DIV/0!</v>
      </c>
    </row>
    <row r="94" spans="1:13" ht="25.5" hidden="1" x14ac:dyDescent="0.25">
      <c r="A94" s="157">
        <v>3212</v>
      </c>
      <c r="B94" s="158"/>
      <c r="C94" s="159"/>
      <c r="D94" s="160" t="s">
        <v>94</v>
      </c>
      <c r="E94" s="161"/>
      <c r="F94" s="161"/>
      <c r="G94" s="161">
        <v>2693.28</v>
      </c>
      <c r="H94" s="161">
        <v>357.46</v>
      </c>
      <c r="I94" s="161"/>
      <c r="J94" s="161"/>
      <c r="K94" s="161"/>
      <c r="L94" s="169" t="e">
        <f t="shared" si="25"/>
        <v>#DIV/0!</v>
      </c>
      <c r="M94" s="169" t="e">
        <f t="shared" si="27"/>
        <v>#DIV/0!</v>
      </c>
    </row>
    <row r="95" spans="1:13" s="19" customFormat="1" x14ac:dyDescent="0.25">
      <c r="A95" s="144" t="s">
        <v>98</v>
      </c>
      <c r="B95" s="145"/>
      <c r="C95" s="146"/>
      <c r="D95" s="147" t="s">
        <v>99</v>
      </c>
      <c r="E95" s="148">
        <f t="shared" ref="E95:H96" si="38">E96</f>
        <v>0</v>
      </c>
      <c r="F95" s="148">
        <f t="shared" si="38"/>
        <v>0</v>
      </c>
      <c r="G95" s="148">
        <f t="shared" si="38"/>
        <v>0</v>
      </c>
      <c r="H95" s="148">
        <f t="shared" si="38"/>
        <v>0</v>
      </c>
      <c r="I95" s="148">
        <v>23930.3</v>
      </c>
      <c r="J95" s="148">
        <v>0</v>
      </c>
      <c r="K95" s="148">
        <v>0</v>
      </c>
      <c r="L95" s="149">
        <f t="shared" si="25"/>
        <v>0</v>
      </c>
      <c r="M95" s="149" t="s">
        <v>211</v>
      </c>
    </row>
    <row r="96" spans="1:13" s="19" customFormat="1" x14ac:dyDescent="0.25">
      <c r="A96" s="150" t="s">
        <v>78</v>
      </c>
      <c r="B96" s="151"/>
      <c r="C96" s="152"/>
      <c r="D96" s="153" t="s">
        <v>19</v>
      </c>
      <c r="E96" s="148">
        <f t="shared" si="38"/>
        <v>0</v>
      </c>
      <c r="F96" s="148">
        <f t="shared" si="38"/>
        <v>0</v>
      </c>
      <c r="G96" s="148">
        <f t="shared" si="38"/>
        <v>0</v>
      </c>
      <c r="H96" s="148">
        <f t="shared" si="38"/>
        <v>0</v>
      </c>
      <c r="I96" s="148">
        <v>23930.3</v>
      </c>
      <c r="J96" s="148">
        <v>0</v>
      </c>
      <c r="K96" s="148">
        <v>0</v>
      </c>
      <c r="L96" s="149">
        <f t="shared" si="25"/>
        <v>0</v>
      </c>
      <c r="M96" s="149" t="s">
        <v>211</v>
      </c>
    </row>
    <row r="97" spans="1:13" s="19" customFormat="1" x14ac:dyDescent="0.25">
      <c r="A97" s="144">
        <v>3</v>
      </c>
      <c r="B97" s="145"/>
      <c r="C97" s="146"/>
      <c r="D97" s="147" t="s">
        <v>25</v>
      </c>
      <c r="E97" s="148">
        <f t="shared" ref="E97:H97" si="39">E98+E105</f>
        <v>0</v>
      </c>
      <c r="F97" s="148">
        <f t="shared" si="39"/>
        <v>0</v>
      </c>
      <c r="G97" s="148">
        <f t="shared" si="39"/>
        <v>0</v>
      </c>
      <c r="H97" s="148">
        <f t="shared" si="39"/>
        <v>0</v>
      </c>
      <c r="I97" s="148">
        <v>23930.3</v>
      </c>
      <c r="J97" s="148">
        <v>0</v>
      </c>
      <c r="K97" s="148">
        <v>0</v>
      </c>
      <c r="L97" s="149">
        <f t="shared" si="25"/>
        <v>0</v>
      </c>
      <c r="M97" s="149" t="s">
        <v>211</v>
      </c>
    </row>
    <row r="98" spans="1:13" s="19" customFormat="1" x14ac:dyDescent="0.25">
      <c r="A98" s="154">
        <v>31</v>
      </c>
      <c r="B98" s="155"/>
      <c r="C98" s="156"/>
      <c r="D98" s="147" t="s">
        <v>26</v>
      </c>
      <c r="E98" s="148">
        <f t="shared" ref="E98:H98" si="40">E99+E101+E103</f>
        <v>0</v>
      </c>
      <c r="F98" s="148">
        <f t="shared" si="40"/>
        <v>0</v>
      </c>
      <c r="G98" s="148">
        <f t="shared" si="40"/>
        <v>0</v>
      </c>
      <c r="H98" s="148">
        <f t="shared" si="40"/>
        <v>0</v>
      </c>
      <c r="I98" s="148">
        <v>17461.490000000002</v>
      </c>
      <c r="J98" s="148">
        <v>0</v>
      </c>
      <c r="K98" s="148">
        <v>0</v>
      </c>
      <c r="L98" s="149">
        <f t="shared" si="25"/>
        <v>0</v>
      </c>
      <c r="M98" s="149" t="s">
        <v>211</v>
      </c>
    </row>
    <row r="99" spans="1:13" s="19" customFormat="1" x14ac:dyDescent="0.25">
      <c r="A99" s="154">
        <v>311</v>
      </c>
      <c r="B99" s="155"/>
      <c r="C99" s="156"/>
      <c r="D99" s="147" t="s">
        <v>92</v>
      </c>
      <c r="E99" s="148">
        <f t="shared" ref="E99:H99" si="41">E100</f>
        <v>0</v>
      </c>
      <c r="F99" s="148">
        <f t="shared" si="41"/>
        <v>0</v>
      </c>
      <c r="G99" s="148">
        <f t="shared" si="41"/>
        <v>0</v>
      </c>
      <c r="H99" s="148">
        <f t="shared" si="41"/>
        <v>0</v>
      </c>
      <c r="I99" s="148">
        <f>I97-I101-I103-I105</f>
        <v>17461.490000000002</v>
      </c>
      <c r="J99" s="148">
        <v>0</v>
      </c>
      <c r="K99" s="148">
        <v>0</v>
      </c>
      <c r="L99" s="149">
        <f t="shared" si="25"/>
        <v>0</v>
      </c>
      <c r="M99" s="149" t="s">
        <v>211</v>
      </c>
    </row>
    <row r="100" spans="1:13" hidden="1" x14ac:dyDescent="0.25">
      <c r="A100" s="157">
        <v>3111</v>
      </c>
      <c r="B100" s="158"/>
      <c r="C100" s="159"/>
      <c r="D100" s="160" t="s">
        <v>27</v>
      </c>
      <c r="E100" s="161"/>
      <c r="F100" s="161"/>
      <c r="G100" s="161"/>
      <c r="H100" s="161">
        <v>0</v>
      </c>
      <c r="I100" s="161"/>
      <c r="J100" s="161"/>
      <c r="K100" s="161"/>
      <c r="L100" s="169" t="e">
        <f t="shared" si="25"/>
        <v>#DIV/0!</v>
      </c>
      <c r="M100" s="169" t="e">
        <f t="shared" si="27"/>
        <v>#DIV/0!</v>
      </c>
    </row>
    <row r="101" spans="1:13" s="19" customFormat="1" x14ac:dyDescent="0.25">
      <c r="A101" s="154">
        <v>312</v>
      </c>
      <c r="B101" s="155"/>
      <c r="C101" s="156"/>
      <c r="D101" s="147" t="s">
        <v>28</v>
      </c>
      <c r="E101" s="148">
        <f t="shared" ref="E101:H101" si="42">E102</f>
        <v>0</v>
      </c>
      <c r="F101" s="148">
        <f t="shared" si="42"/>
        <v>0</v>
      </c>
      <c r="G101" s="148">
        <f t="shared" si="42"/>
        <v>0</v>
      </c>
      <c r="H101" s="148">
        <f t="shared" si="42"/>
        <v>0</v>
      </c>
      <c r="I101" s="148">
        <v>1600</v>
      </c>
      <c r="J101" s="148">
        <v>0</v>
      </c>
      <c r="K101" s="148">
        <v>0</v>
      </c>
      <c r="L101" s="149">
        <f t="shared" si="25"/>
        <v>0</v>
      </c>
      <c r="M101" s="149" t="s">
        <v>211</v>
      </c>
    </row>
    <row r="102" spans="1:13" hidden="1" x14ac:dyDescent="0.25">
      <c r="A102" s="157">
        <v>3121</v>
      </c>
      <c r="B102" s="158"/>
      <c r="C102" s="159"/>
      <c r="D102" s="160" t="s">
        <v>28</v>
      </c>
      <c r="E102" s="161"/>
      <c r="F102" s="161"/>
      <c r="G102" s="161"/>
      <c r="H102" s="161">
        <v>0</v>
      </c>
      <c r="I102" s="161"/>
      <c r="J102" s="161"/>
      <c r="K102" s="161"/>
      <c r="L102" s="169" t="e">
        <f t="shared" si="25"/>
        <v>#DIV/0!</v>
      </c>
      <c r="M102" s="169" t="e">
        <f t="shared" si="27"/>
        <v>#DIV/0!</v>
      </c>
    </row>
    <row r="103" spans="1:13" s="19" customFormat="1" x14ac:dyDescent="0.25">
      <c r="A103" s="154">
        <v>313</v>
      </c>
      <c r="B103" s="155"/>
      <c r="C103" s="156"/>
      <c r="D103" s="147" t="s">
        <v>29</v>
      </c>
      <c r="E103" s="148">
        <f t="shared" ref="E103:H103" si="43">E104</f>
        <v>0</v>
      </c>
      <c r="F103" s="148">
        <f t="shared" si="43"/>
        <v>0</v>
      </c>
      <c r="G103" s="148">
        <f t="shared" si="43"/>
        <v>0</v>
      </c>
      <c r="H103" s="148">
        <f t="shared" si="43"/>
        <v>0</v>
      </c>
      <c r="I103" s="148">
        <v>2866.28</v>
      </c>
      <c r="J103" s="148">
        <v>0</v>
      </c>
      <c r="K103" s="148">
        <v>0</v>
      </c>
      <c r="L103" s="149">
        <f t="shared" si="25"/>
        <v>0</v>
      </c>
      <c r="M103" s="149" t="s">
        <v>211</v>
      </c>
    </row>
    <row r="104" spans="1:13" ht="25.5" hidden="1" x14ac:dyDescent="0.25">
      <c r="A104" s="157">
        <v>3132</v>
      </c>
      <c r="B104" s="158"/>
      <c r="C104" s="159"/>
      <c r="D104" s="160" t="s">
        <v>30</v>
      </c>
      <c r="E104" s="161"/>
      <c r="F104" s="161"/>
      <c r="G104" s="161"/>
      <c r="H104" s="161">
        <v>0</v>
      </c>
      <c r="I104" s="161"/>
      <c r="J104" s="161"/>
      <c r="K104" s="161"/>
      <c r="L104" s="169" t="e">
        <f t="shared" si="25"/>
        <v>#DIV/0!</v>
      </c>
      <c r="M104" s="169" t="e">
        <f t="shared" si="27"/>
        <v>#DIV/0!</v>
      </c>
    </row>
    <row r="105" spans="1:13" s="19" customFormat="1" x14ac:dyDescent="0.25">
      <c r="A105" s="154">
        <v>32</v>
      </c>
      <c r="B105" s="155"/>
      <c r="C105" s="156"/>
      <c r="D105" s="147" t="s">
        <v>93</v>
      </c>
      <c r="E105" s="148">
        <f t="shared" ref="E105:H105" si="44">E106</f>
        <v>0</v>
      </c>
      <c r="F105" s="148">
        <f t="shared" si="44"/>
        <v>0</v>
      </c>
      <c r="G105" s="148">
        <f t="shared" si="44"/>
        <v>0</v>
      </c>
      <c r="H105" s="148">
        <f t="shared" si="44"/>
        <v>0</v>
      </c>
      <c r="I105" s="148">
        <v>2002.53</v>
      </c>
      <c r="J105" s="148">
        <v>0</v>
      </c>
      <c r="K105" s="148">
        <v>0</v>
      </c>
      <c r="L105" s="149">
        <f t="shared" si="25"/>
        <v>0</v>
      </c>
      <c r="M105" s="149" t="s">
        <v>211</v>
      </c>
    </row>
    <row r="106" spans="1:13" s="19" customFormat="1" x14ac:dyDescent="0.25">
      <c r="A106" s="154">
        <v>321</v>
      </c>
      <c r="B106" s="155"/>
      <c r="C106" s="156"/>
      <c r="D106" s="147" t="s">
        <v>32</v>
      </c>
      <c r="E106" s="148">
        <f t="shared" ref="E106:H106" si="45">E107+E108</f>
        <v>0</v>
      </c>
      <c r="F106" s="148">
        <f t="shared" si="45"/>
        <v>0</v>
      </c>
      <c r="G106" s="148">
        <f t="shared" si="45"/>
        <v>0</v>
      </c>
      <c r="H106" s="148">
        <f t="shared" si="45"/>
        <v>0</v>
      </c>
      <c r="I106" s="148">
        <v>2002.53</v>
      </c>
      <c r="J106" s="148">
        <v>0</v>
      </c>
      <c r="K106" s="148">
        <v>0</v>
      </c>
      <c r="L106" s="149">
        <f t="shared" si="25"/>
        <v>0</v>
      </c>
      <c r="M106" s="149" t="s">
        <v>211</v>
      </c>
    </row>
    <row r="107" spans="1:13" hidden="1" x14ac:dyDescent="0.25">
      <c r="A107" s="157">
        <v>3211</v>
      </c>
      <c r="B107" s="158"/>
      <c r="C107" s="159"/>
      <c r="D107" s="160" t="s">
        <v>33</v>
      </c>
      <c r="E107" s="161"/>
      <c r="F107" s="161"/>
      <c r="G107" s="161"/>
      <c r="H107" s="161">
        <v>0</v>
      </c>
      <c r="I107" s="161"/>
      <c r="J107" s="161"/>
      <c r="K107" s="161"/>
      <c r="L107" s="169" t="e">
        <f t="shared" si="25"/>
        <v>#DIV/0!</v>
      </c>
      <c r="M107" s="169" t="e">
        <f t="shared" si="27"/>
        <v>#DIV/0!</v>
      </c>
    </row>
    <row r="108" spans="1:13" ht="25.5" hidden="1" x14ac:dyDescent="0.25">
      <c r="A108" s="157">
        <v>3212</v>
      </c>
      <c r="B108" s="158"/>
      <c r="C108" s="159"/>
      <c r="D108" s="160" t="s">
        <v>94</v>
      </c>
      <c r="E108" s="161"/>
      <c r="F108" s="161"/>
      <c r="G108" s="161"/>
      <c r="H108" s="161">
        <v>0</v>
      </c>
      <c r="I108" s="161"/>
      <c r="J108" s="161"/>
      <c r="K108" s="161"/>
      <c r="L108" s="169" t="e">
        <f t="shared" si="25"/>
        <v>#DIV/0!</v>
      </c>
      <c r="M108" s="169" t="e">
        <f t="shared" si="27"/>
        <v>#DIV/0!</v>
      </c>
    </row>
    <row r="109" spans="1:13" s="19" customFormat="1" ht="25.5" hidden="1" customHeight="1" x14ac:dyDescent="0.25">
      <c r="A109" s="144" t="s">
        <v>100</v>
      </c>
      <c r="B109" s="145"/>
      <c r="C109" s="146"/>
      <c r="D109" s="147" t="s">
        <v>101</v>
      </c>
      <c r="E109" s="148">
        <f t="shared" ref="E109:H110" si="46">E110</f>
        <v>0</v>
      </c>
      <c r="F109" s="148">
        <f t="shared" si="46"/>
        <v>0</v>
      </c>
      <c r="G109" s="148">
        <f t="shared" si="46"/>
        <v>0</v>
      </c>
      <c r="H109" s="148">
        <f t="shared" si="46"/>
        <v>0</v>
      </c>
      <c r="I109" s="148"/>
      <c r="J109" s="148"/>
      <c r="K109" s="148"/>
      <c r="L109" s="149" t="e">
        <f t="shared" si="25"/>
        <v>#DIV/0!</v>
      </c>
      <c r="M109" s="149" t="e">
        <f t="shared" si="27"/>
        <v>#DIV/0!</v>
      </c>
    </row>
    <row r="110" spans="1:13" s="19" customFormat="1" ht="25.5" hidden="1" customHeight="1" x14ac:dyDescent="0.25">
      <c r="A110" s="144" t="s">
        <v>77</v>
      </c>
      <c r="B110" s="145"/>
      <c r="C110" s="146"/>
      <c r="D110" s="147" t="s">
        <v>101</v>
      </c>
      <c r="E110" s="148">
        <f t="shared" si="46"/>
        <v>0</v>
      </c>
      <c r="F110" s="148">
        <f t="shared" si="46"/>
        <v>0</v>
      </c>
      <c r="G110" s="148">
        <f t="shared" si="46"/>
        <v>0</v>
      </c>
      <c r="H110" s="148">
        <f t="shared" si="46"/>
        <v>0</v>
      </c>
      <c r="I110" s="148"/>
      <c r="J110" s="148"/>
      <c r="K110" s="148"/>
      <c r="L110" s="149" t="e">
        <f t="shared" si="25"/>
        <v>#DIV/0!</v>
      </c>
      <c r="M110" s="149" t="e">
        <f t="shared" si="27"/>
        <v>#DIV/0!</v>
      </c>
    </row>
    <row r="111" spans="1:13" s="19" customFormat="1" ht="15" hidden="1" customHeight="1" x14ac:dyDescent="0.25">
      <c r="A111" s="150" t="s">
        <v>102</v>
      </c>
      <c r="B111" s="151"/>
      <c r="C111" s="152"/>
      <c r="D111" s="153" t="s">
        <v>103</v>
      </c>
      <c r="E111" s="148">
        <f t="shared" ref="E111:H114" si="47">E112</f>
        <v>0</v>
      </c>
      <c r="F111" s="148">
        <f t="shared" si="47"/>
        <v>0</v>
      </c>
      <c r="G111" s="148">
        <f t="shared" si="47"/>
        <v>0</v>
      </c>
      <c r="H111" s="148">
        <f t="shared" si="47"/>
        <v>0</v>
      </c>
      <c r="I111" s="148"/>
      <c r="J111" s="148"/>
      <c r="K111" s="148"/>
      <c r="L111" s="149" t="e">
        <f t="shared" si="25"/>
        <v>#DIV/0!</v>
      </c>
      <c r="M111" s="149" t="e">
        <f t="shared" si="27"/>
        <v>#DIV/0!</v>
      </c>
    </row>
    <row r="112" spans="1:13" s="19" customFormat="1" hidden="1" x14ac:dyDescent="0.25">
      <c r="A112" s="144">
        <v>3</v>
      </c>
      <c r="B112" s="145"/>
      <c r="C112" s="146"/>
      <c r="D112" s="147" t="s">
        <v>25</v>
      </c>
      <c r="E112" s="148">
        <f t="shared" si="47"/>
        <v>0</v>
      </c>
      <c r="F112" s="148">
        <f t="shared" si="47"/>
        <v>0</v>
      </c>
      <c r="G112" s="148">
        <f t="shared" si="47"/>
        <v>0</v>
      </c>
      <c r="H112" s="148">
        <f t="shared" si="47"/>
        <v>0</v>
      </c>
      <c r="I112" s="148"/>
      <c r="J112" s="148"/>
      <c r="K112" s="148"/>
      <c r="L112" s="149" t="e">
        <f t="shared" si="25"/>
        <v>#DIV/0!</v>
      </c>
      <c r="M112" s="149" t="e">
        <f t="shared" si="27"/>
        <v>#DIV/0!</v>
      </c>
    </row>
    <row r="113" spans="1:13" s="19" customFormat="1" hidden="1" x14ac:dyDescent="0.25">
      <c r="A113" s="154">
        <v>32</v>
      </c>
      <c r="B113" s="155"/>
      <c r="C113" s="156"/>
      <c r="D113" s="147" t="s">
        <v>31</v>
      </c>
      <c r="E113" s="148">
        <f t="shared" si="47"/>
        <v>0</v>
      </c>
      <c r="F113" s="148">
        <f t="shared" si="47"/>
        <v>0</v>
      </c>
      <c r="G113" s="148">
        <f t="shared" si="47"/>
        <v>0</v>
      </c>
      <c r="H113" s="148">
        <f t="shared" si="47"/>
        <v>0</v>
      </c>
      <c r="I113" s="148"/>
      <c r="J113" s="148"/>
      <c r="K113" s="148"/>
      <c r="L113" s="149" t="e">
        <f t="shared" si="25"/>
        <v>#DIV/0!</v>
      </c>
      <c r="M113" s="149" t="e">
        <f t="shared" si="27"/>
        <v>#DIV/0!</v>
      </c>
    </row>
    <row r="114" spans="1:13" s="19" customFormat="1" hidden="1" x14ac:dyDescent="0.25">
      <c r="A114" s="154">
        <v>323</v>
      </c>
      <c r="B114" s="155"/>
      <c r="C114" s="156"/>
      <c r="D114" s="147" t="s">
        <v>40</v>
      </c>
      <c r="E114" s="148">
        <f t="shared" si="47"/>
        <v>0</v>
      </c>
      <c r="F114" s="148">
        <f t="shared" si="47"/>
        <v>0</v>
      </c>
      <c r="G114" s="148">
        <f t="shared" si="47"/>
        <v>0</v>
      </c>
      <c r="H114" s="148">
        <f t="shared" si="47"/>
        <v>0</v>
      </c>
      <c r="I114" s="148"/>
      <c r="J114" s="148"/>
      <c r="K114" s="148"/>
      <c r="L114" s="149" t="e">
        <f t="shared" si="25"/>
        <v>#DIV/0!</v>
      </c>
      <c r="M114" s="149" t="e">
        <f t="shared" si="27"/>
        <v>#DIV/0!</v>
      </c>
    </row>
    <row r="115" spans="1:13" ht="25.5" hidden="1" x14ac:dyDescent="0.25">
      <c r="A115" s="157">
        <v>4511</v>
      </c>
      <c r="B115" s="158"/>
      <c r="C115" s="159"/>
      <c r="D115" s="160" t="s">
        <v>104</v>
      </c>
      <c r="E115" s="161"/>
      <c r="F115" s="161"/>
      <c r="G115" s="161"/>
      <c r="H115" s="161"/>
      <c r="I115" s="161"/>
      <c r="J115" s="161"/>
      <c r="K115" s="161"/>
      <c r="L115" s="169" t="e">
        <f t="shared" si="25"/>
        <v>#DIV/0!</v>
      </c>
      <c r="M115" s="169" t="e">
        <f t="shared" si="27"/>
        <v>#DIV/0!</v>
      </c>
    </row>
    <row r="116" spans="1:13" s="19" customFormat="1" x14ac:dyDescent="0.25">
      <c r="A116" s="144" t="s">
        <v>98</v>
      </c>
      <c r="B116" s="145"/>
      <c r="C116" s="146"/>
      <c r="D116" s="147" t="s">
        <v>214</v>
      </c>
      <c r="E116" s="148" t="e">
        <f t="shared" ref="E116:H117" si="48">E117</f>
        <v>#REF!</v>
      </c>
      <c r="F116" s="148" t="e">
        <f t="shared" si="48"/>
        <v>#REF!</v>
      </c>
      <c r="G116" s="148" t="e">
        <f t="shared" si="48"/>
        <v>#REF!</v>
      </c>
      <c r="H116" s="148" t="e">
        <f t="shared" si="48"/>
        <v>#REF!</v>
      </c>
      <c r="I116" s="148">
        <v>0</v>
      </c>
      <c r="J116" s="148">
        <v>45000</v>
      </c>
      <c r="K116" s="148">
        <v>44267.16</v>
      </c>
      <c r="L116" s="149" t="s">
        <v>211</v>
      </c>
      <c r="M116" s="149">
        <f t="shared" si="27"/>
        <v>98.371466666666677</v>
      </c>
    </row>
    <row r="117" spans="1:13" s="19" customFormat="1" x14ac:dyDescent="0.25">
      <c r="A117" s="150" t="s">
        <v>78</v>
      </c>
      <c r="B117" s="151"/>
      <c r="C117" s="152"/>
      <c r="D117" s="153" t="s">
        <v>19</v>
      </c>
      <c r="E117" s="148" t="e">
        <f t="shared" si="48"/>
        <v>#REF!</v>
      </c>
      <c r="F117" s="148" t="e">
        <f t="shared" si="48"/>
        <v>#REF!</v>
      </c>
      <c r="G117" s="148" t="e">
        <f t="shared" si="48"/>
        <v>#REF!</v>
      </c>
      <c r="H117" s="148" t="e">
        <f t="shared" si="48"/>
        <v>#REF!</v>
      </c>
      <c r="I117" s="148">
        <v>0</v>
      </c>
      <c r="J117" s="148">
        <v>45000</v>
      </c>
      <c r="K117" s="148">
        <v>44267.14</v>
      </c>
      <c r="L117" s="149" t="s">
        <v>211</v>
      </c>
      <c r="M117" s="149">
        <f t="shared" si="27"/>
        <v>98.371422222222222</v>
      </c>
    </row>
    <row r="118" spans="1:13" s="19" customFormat="1" x14ac:dyDescent="0.25">
      <c r="A118" s="144">
        <v>3</v>
      </c>
      <c r="B118" s="145"/>
      <c r="C118" s="146"/>
      <c r="D118" s="147" t="s">
        <v>25</v>
      </c>
      <c r="E118" s="148" t="e">
        <f>E119+E123</f>
        <v>#REF!</v>
      </c>
      <c r="F118" s="148" t="e">
        <f>F119+F123</f>
        <v>#REF!</v>
      </c>
      <c r="G118" s="148" t="e">
        <f>G119+G123</f>
        <v>#REF!</v>
      </c>
      <c r="H118" s="148" t="e">
        <f>H119+H123</f>
        <v>#REF!</v>
      </c>
      <c r="I118" s="148">
        <v>0</v>
      </c>
      <c r="J118" s="148">
        <v>45000</v>
      </c>
      <c r="K118" s="148">
        <v>42111.26</v>
      </c>
      <c r="L118" s="149" t="s">
        <v>211</v>
      </c>
      <c r="M118" s="149">
        <f t="shared" si="27"/>
        <v>93.580577777777791</v>
      </c>
    </row>
    <row r="119" spans="1:13" s="19" customFormat="1" x14ac:dyDescent="0.25">
      <c r="A119" s="154">
        <v>31</v>
      </c>
      <c r="B119" s="155"/>
      <c r="C119" s="156"/>
      <c r="D119" s="147" t="s">
        <v>26</v>
      </c>
      <c r="E119" s="148" t="e">
        <f>E120+#REF!+#REF!</f>
        <v>#REF!</v>
      </c>
      <c r="F119" s="148" t="e">
        <f>F120+#REF!+#REF!</f>
        <v>#REF!</v>
      </c>
      <c r="G119" s="148" t="e">
        <f>G120+#REF!+#REF!</f>
        <v>#REF!</v>
      </c>
      <c r="H119" s="148" t="e">
        <f>H120+#REF!+#REF!</f>
        <v>#REF!</v>
      </c>
      <c r="I119" s="148">
        <v>0</v>
      </c>
      <c r="J119" s="148">
        <v>43000</v>
      </c>
      <c r="K119" s="148">
        <v>42111.26</v>
      </c>
      <c r="L119" s="149" t="s">
        <v>211</v>
      </c>
      <c r="M119" s="149">
        <f t="shared" si="27"/>
        <v>97.933162790697679</v>
      </c>
    </row>
    <row r="120" spans="1:13" s="19" customFormat="1" x14ac:dyDescent="0.25">
      <c r="A120" s="154">
        <v>311</v>
      </c>
      <c r="B120" s="155"/>
      <c r="C120" s="156"/>
      <c r="D120" s="147" t="s">
        <v>92</v>
      </c>
      <c r="E120" s="148">
        <f t="shared" ref="E120:H120" si="49">E121</f>
        <v>0</v>
      </c>
      <c r="F120" s="148">
        <f t="shared" si="49"/>
        <v>0</v>
      </c>
      <c r="G120" s="148">
        <f t="shared" si="49"/>
        <v>0</v>
      </c>
      <c r="H120" s="148">
        <f t="shared" si="49"/>
        <v>0</v>
      </c>
      <c r="I120" s="148">
        <v>0</v>
      </c>
      <c r="J120" s="148">
        <v>43000</v>
      </c>
      <c r="K120" s="148">
        <f>K117-K123</f>
        <v>42111.26</v>
      </c>
      <c r="L120" s="149" t="s">
        <v>211</v>
      </c>
      <c r="M120" s="149">
        <f t="shared" si="27"/>
        <v>97.933162790697679</v>
      </c>
    </row>
    <row r="121" spans="1:13" hidden="1" x14ac:dyDescent="0.25">
      <c r="A121" s="157">
        <v>3111</v>
      </c>
      <c r="B121" s="158"/>
      <c r="C121" s="159"/>
      <c r="D121" s="160" t="s">
        <v>27</v>
      </c>
      <c r="E121" s="161"/>
      <c r="F121" s="161"/>
      <c r="G121" s="161"/>
      <c r="H121" s="161">
        <v>0</v>
      </c>
      <c r="I121" s="161"/>
      <c r="J121" s="161"/>
      <c r="K121" s="161"/>
      <c r="L121" s="169" t="e">
        <f t="shared" si="25"/>
        <v>#DIV/0!</v>
      </c>
      <c r="M121" s="169" t="e">
        <f t="shared" si="27"/>
        <v>#DIV/0!</v>
      </c>
    </row>
    <row r="122" spans="1:13" ht="25.5" hidden="1" x14ac:dyDescent="0.25">
      <c r="A122" s="157">
        <v>3132</v>
      </c>
      <c r="B122" s="158"/>
      <c r="C122" s="159"/>
      <c r="D122" s="160" t="s">
        <v>30</v>
      </c>
      <c r="E122" s="161"/>
      <c r="F122" s="161"/>
      <c r="G122" s="161"/>
      <c r="H122" s="161">
        <v>0</v>
      </c>
      <c r="I122" s="161"/>
      <c r="J122" s="161"/>
      <c r="K122" s="161"/>
      <c r="L122" s="169" t="e">
        <f t="shared" si="25"/>
        <v>#DIV/0!</v>
      </c>
      <c r="M122" s="169" t="e">
        <f t="shared" si="27"/>
        <v>#DIV/0!</v>
      </c>
    </row>
    <row r="123" spans="1:13" s="19" customFormat="1" x14ac:dyDescent="0.25">
      <c r="A123" s="154">
        <v>32</v>
      </c>
      <c r="B123" s="155"/>
      <c r="C123" s="156"/>
      <c r="D123" s="147" t="s">
        <v>93</v>
      </c>
      <c r="E123" s="148">
        <f t="shared" ref="E123:H123" si="50">E124</f>
        <v>24156.9</v>
      </c>
      <c r="F123" s="148">
        <f t="shared" si="50"/>
        <v>3206.1716105912801</v>
      </c>
      <c r="G123" s="148">
        <f t="shared" si="50"/>
        <v>24156.9</v>
      </c>
      <c r="H123" s="148">
        <f t="shared" si="50"/>
        <v>3206.18</v>
      </c>
      <c r="I123" s="148">
        <v>0</v>
      </c>
      <c r="J123" s="148">
        <v>2000</v>
      </c>
      <c r="K123" s="148">
        <v>2155.88</v>
      </c>
      <c r="L123" s="149" t="s">
        <v>211</v>
      </c>
      <c r="M123" s="149">
        <f t="shared" si="27"/>
        <v>107.79400000000001</v>
      </c>
    </row>
    <row r="124" spans="1:13" s="19" customFormat="1" x14ac:dyDescent="0.25">
      <c r="A124" s="154">
        <v>321</v>
      </c>
      <c r="B124" s="155"/>
      <c r="C124" s="156"/>
      <c r="D124" s="147" t="s">
        <v>32</v>
      </c>
      <c r="E124" s="148">
        <f t="shared" ref="E124:H124" si="51">E140+E141</f>
        <v>24156.9</v>
      </c>
      <c r="F124" s="148">
        <f t="shared" si="51"/>
        <v>3206.1716105912801</v>
      </c>
      <c r="G124" s="148">
        <f t="shared" si="51"/>
        <v>24156.9</v>
      </c>
      <c r="H124" s="148">
        <f t="shared" si="51"/>
        <v>3206.18</v>
      </c>
      <c r="I124" s="148">
        <v>0</v>
      </c>
      <c r="J124" s="148">
        <v>2000</v>
      </c>
      <c r="K124" s="148">
        <v>2155.88</v>
      </c>
      <c r="L124" s="149"/>
      <c r="M124" s="149">
        <f t="shared" si="27"/>
        <v>107.79400000000001</v>
      </c>
    </row>
    <row r="125" spans="1:13" s="19" customFormat="1" x14ac:dyDescent="0.25">
      <c r="A125" s="144" t="s">
        <v>221</v>
      </c>
      <c r="B125" s="145"/>
      <c r="C125" s="146"/>
      <c r="D125" s="170" t="s">
        <v>222</v>
      </c>
      <c r="E125" s="148" t="e">
        <f t="shared" ref="E125:H132" si="52">E126</f>
        <v>#REF!</v>
      </c>
      <c r="F125" s="148" t="e">
        <f t="shared" si="52"/>
        <v>#REF!</v>
      </c>
      <c r="G125" s="148" t="e">
        <f t="shared" si="52"/>
        <v>#REF!</v>
      </c>
      <c r="H125" s="148" t="e">
        <f t="shared" si="52"/>
        <v>#REF!</v>
      </c>
      <c r="I125" s="148">
        <v>2925</v>
      </c>
      <c r="J125" s="148">
        <v>0</v>
      </c>
      <c r="K125" s="148">
        <v>2590</v>
      </c>
      <c r="L125" s="149">
        <f t="shared" si="25"/>
        <v>88.547008547008545</v>
      </c>
      <c r="M125" s="149" t="s">
        <v>211</v>
      </c>
    </row>
    <row r="126" spans="1:13" s="19" customFormat="1" ht="15" customHeight="1" x14ac:dyDescent="0.25">
      <c r="A126" s="150" t="s">
        <v>78</v>
      </c>
      <c r="B126" s="151"/>
      <c r="C126" s="152"/>
      <c r="D126" s="153" t="s">
        <v>19</v>
      </c>
      <c r="E126" s="148" t="e">
        <f t="shared" si="52"/>
        <v>#REF!</v>
      </c>
      <c r="F126" s="148" t="e">
        <f t="shared" si="52"/>
        <v>#REF!</v>
      </c>
      <c r="G126" s="148" t="e">
        <f t="shared" si="52"/>
        <v>#REF!</v>
      </c>
      <c r="H126" s="148" t="e">
        <f t="shared" si="52"/>
        <v>#REF!</v>
      </c>
      <c r="I126" s="148">
        <v>2925</v>
      </c>
      <c r="J126" s="148">
        <v>0</v>
      </c>
      <c r="K126" s="148">
        <v>1990</v>
      </c>
      <c r="L126" s="149">
        <f t="shared" si="25"/>
        <v>68.034188034188034</v>
      </c>
      <c r="M126" s="149" t="s">
        <v>211</v>
      </c>
    </row>
    <row r="127" spans="1:13" s="19" customFormat="1" ht="25.5" x14ac:dyDescent="0.25">
      <c r="A127" s="144">
        <v>4</v>
      </c>
      <c r="B127" s="145"/>
      <c r="C127" s="146"/>
      <c r="D127" s="147" t="s">
        <v>63</v>
      </c>
      <c r="E127" s="148" t="e">
        <f t="shared" si="52"/>
        <v>#REF!</v>
      </c>
      <c r="F127" s="148" t="e">
        <f t="shared" si="52"/>
        <v>#REF!</v>
      </c>
      <c r="G127" s="148" t="e">
        <f t="shared" si="52"/>
        <v>#REF!</v>
      </c>
      <c r="H127" s="148" t="e">
        <f t="shared" si="52"/>
        <v>#REF!</v>
      </c>
      <c r="I127" s="148">
        <v>2925</v>
      </c>
      <c r="J127" s="148">
        <v>0</v>
      </c>
      <c r="K127" s="148">
        <v>1990</v>
      </c>
      <c r="L127" s="149">
        <f t="shared" si="25"/>
        <v>68.034188034188034</v>
      </c>
      <c r="M127" s="149" t="s">
        <v>211</v>
      </c>
    </row>
    <row r="128" spans="1:13" s="19" customFormat="1" ht="38.25" x14ac:dyDescent="0.25">
      <c r="A128" s="154">
        <v>42</v>
      </c>
      <c r="B128" s="155"/>
      <c r="C128" s="156"/>
      <c r="D128" s="147" t="s">
        <v>64</v>
      </c>
      <c r="E128" s="148" t="e">
        <f>#REF!</f>
        <v>#REF!</v>
      </c>
      <c r="F128" s="148" t="e">
        <f>#REF!</f>
        <v>#REF!</v>
      </c>
      <c r="G128" s="148" t="e">
        <f>#REF!</f>
        <v>#REF!</v>
      </c>
      <c r="H128" s="148" t="e">
        <f>#REF!</f>
        <v>#REF!</v>
      </c>
      <c r="I128" s="148">
        <v>2925</v>
      </c>
      <c r="J128" s="148">
        <v>0</v>
      </c>
      <c r="K128" s="148">
        <v>1990</v>
      </c>
      <c r="L128" s="149">
        <f t="shared" si="25"/>
        <v>68.034188034188034</v>
      </c>
      <c r="M128" s="149" t="s">
        <v>211</v>
      </c>
    </row>
    <row r="129" spans="1:18" s="19" customFormat="1" ht="25.5" x14ac:dyDescent="0.25">
      <c r="A129" s="144" t="s">
        <v>221</v>
      </c>
      <c r="B129" s="145"/>
      <c r="C129" s="146"/>
      <c r="D129" s="170" t="s">
        <v>215</v>
      </c>
      <c r="E129" s="148" t="e">
        <f t="shared" si="52"/>
        <v>#REF!</v>
      </c>
      <c r="F129" s="148" t="e">
        <f t="shared" si="52"/>
        <v>#REF!</v>
      </c>
      <c r="G129" s="148" t="e">
        <f t="shared" si="52"/>
        <v>#REF!</v>
      </c>
      <c r="H129" s="148" t="e">
        <f t="shared" si="52"/>
        <v>#REF!</v>
      </c>
      <c r="I129" s="148">
        <v>500</v>
      </c>
      <c r="J129" s="148">
        <v>500</v>
      </c>
      <c r="K129" s="148">
        <v>600</v>
      </c>
      <c r="L129" s="149">
        <f t="shared" si="25"/>
        <v>120</v>
      </c>
      <c r="M129" s="149">
        <f t="shared" si="27"/>
        <v>120</v>
      </c>
    </row>
    <row r="130" spans="1:18" s="19" customFormat="1" ht="15" customHeight="1" x14ac:dyDescent="0.25">
      <c r="A130" s="150" t="s">
        <v>78</v>
      </c>
      <c r="B130" s="151"/>
      <c r="C130" s="152"/>
      <c r="D130" s="153" t="s">
        <v>19</v>
      </c>
      <c r="E130" s="148" t="e">
        <f t="shared" si="52"/>
        <v>#REF!</v>
      </c>
      <c r="F130" s="148" t="e">
        <f t="shared" si="52"/>
        <v>#REF!</v>
      </c>
      <c r="G130" s="148" t="e">
        <f t="shared" si="52"/>
        <v>#REF!</v>
      </c>
      <c r="H130" s="148" t="e">
        <f t="shared" si="52"/>
        <v>#REF!</v>
      </c>
      <c r="I130" s="148">
        <v>500</v>
      </c>
      <c r="J130" s="148">
        <v>500</v>
      </c>
      <c r="K130" s="148">
        <v>600</v>
      </c>
      <c r="L130" s="149">
        <f t="shared" si="25"/>
        <v>120</v>
      </c>
      <c r="M130" s="149">
        <f t="shared" si="27"/>
        <v>120</v>
      </c>
    </row>
    <row r="131" spans="1:18" s="19" customFormat="1" ht="25.5" x14ac:dyDescent="0.25">
      <c r="A131" s="144">
        <v>4</v>
      </c>
      <c r="B131" s="145"/>
      <c r="C131" s="146"/>
      <c r="D131" s="147" t="s">
        <v>63</v>
      </c>
      <c r="E131" s="148" t="e">
        <f t="shared" si="52"/>
        <v>#REF!</v>
      </c>
      <c r="F131" s="148" t="e">
        <f t="shared" si="52"/>
        <v>#REF!</v>
      </c>
      <c r="G131" s="148" t="e">
        <f t="shared" si="52"/>
        <v>#REF!</v>
      </c>
      <c r="H131" s="148" t="e">
        <f t="shared" si="52"/>
        <v>#REF!</v>
      </c>
      <c r="I131" s="148">
        <v>500</v>
      </c>
      <c r="J131" s="148">
        <v>500</v>
      </c>
      <c r="K131" s="148">
        <v>600</v>
      </c>
      <c r="L131" s="149">
        <f t="shared" si="25"/>
        <v>120</v>
      </c>
      <c r="M131" s="149">
        <f t="shared" si="27"/>
        <v>120</v>
      </c>
    </row>
    <row r="132" spans="1:18" s="19" customFormat="1" ht="38.25" x14ac:dyDescent="0.25">
      <c r="A132" s="154">
        <v>42</v>
      </c>
      <c r="B132" s="155"/>
      <c r="C132" s="156"/>
      <c r="D132" s="147" t="s">
        <v>64</v>
      </c>
      <c r="E132" s="148" t="e">
        <f t="shared" si="52"/>
        <v>#REF!</v>
      </c>
      <c r="F132" s="148" t="e">
        <f t="shared" si="52"/>
        <v>#REF!</v>
      </c>
      <c r="G132" s="148" t="e">
        <f t="shared" si="52"/>
        <v>#REF!</v>
      </c>
      <c r="H132" s="148" t="e">
        <f t="shared" si="52"/>
        <v>#REF!</v>
      </c>
      <c r="I132" s="148">
        <v>500</v>
      </c>
      <c r="J132" s="148">
        <v>500</v>
      </c>
      <c r="K132" s="148">
        <v>600</v>
      </c>
      <c r="L132" s="149">
        <f t="shared" si="25"/>
        <v>120</v>
      </c>
      <c r="M132" s="149">
        <f t="shared" si="27"/>
        <v>120</v>
      </c>
    </row>
    <row r="133" spans="1:18" s="19" customFormat="1" x14ac:dyDescent="0.25">
      <c r="A133" s="154">
        <v>424</v>
      </c>
      <c r="B133" s="155"/>
      <c r="C133" s="156"/>
      <c r="D133" s="147" t="s">
        <v>145</v>
      </c>
      <c r="E133" s="148" t="e">
        <f>#REF!</f>
        <v>#REF!</v>
      </c>
      <c r="F133" s="148" t="e">
        <f>#REF!</f>
        <v>#REF!</v>
      </c>
      <c r="G133" s="148" t="e">
        <f>#REF!</f>
        <v>#REF!</v>
      </c>
      <c r="H133" s="148" t="e">
        <f>#REF!</f>
        <v>#REF!</v>
      </c>
      <c r="I133" s="148">
        <v>500</v>
      </c>
      <c r="J133" s="148">
        <v>500</v>
      </c>
      <c r="K133" s="148">
        <v>600</v>
      </c>
      <c r="L133" s="149">
        <f t="shared" si="25"/>
        <v>120</v>
      </c>
      <c r="M133" s="149">
        <f t="shared" si="27"/>
        <v>120</v>
      </c>
    </row>
    <row r="134" spans="1:18" s="19" customFormat="1" x14ac:dyDescent="0.25">
      <c r="A134" s="144" t="s">
        <v>223</v>
      </c>
      <c r="B134" s="145"/>
      <c r="C134" s="146"/>
      <c r="D134" s="147" t="s">
        <v>130</v>
      </c>
      <c r="E134" s="148" t="e">
        <f t="shared" ref="E134:H136" si="53">E135</f>
        <v>#REF!</v>
      </c>
      <c r="F134" s="148" t="e">
        <f t="shared" si="53"/>
        <v>#REF!</v>
      </c>
      <c r="G134" s="148" t="e">
        <f t="shared" si="53"/>
        <v>#REF!</v>
      </c>
      <c r="H134" s="148" t="e">
        <f t="shared" si="53"/>
        <v>#REF!</v>
      </c>
      <c r="I134" s="148">
        <v>3737.04</v>
      </c>
      <c r="J134" s="148">
        <v>0</v>
      </c>
      <c r="K134" s="148">
        <v>5099.62</v>
      </c>
      <c r="L134" s="149">
        <f t="shared" si="25"/>
        <v>136.46147753302077</v>
      </c>
      <c r="M134" s="149"/>
    </row>
    <row r="135" spans="1:18" s="19" customFormat="1" x14ac:dyDescent="0.25">
      <c r="A135" s="150" t="s">
        <v>78</v>
      </c>
      <c r="B135" s="151"/>
      <c r="C135" s="152"/>
      <c r="D135" s="153" t="s">
        <v>19</v>
      </c>
      <c r="E135" s="148" t="e">
        <f t="shared" si="53"/>
        <v>#REF!</v>
      </c>
      <c r="F135" s="148" t="e">
        <f t="shared" si="53"/>
        <v>#REF!</v>
      </c>
      <c r="G135" s="148" t="e">
        <f t="shared" si="53"/>
        <v>#REF!</v>
      </c>
      <c r="H135" s="148" t="e">
        <f t="shared" si="53"/>
        <v>#REF!</v>
      </c>
      <c r="I135" s="148">
        <v>3737.04</v>
      </c>
      <c r="J135" s="148">
        <v>0</v>
      </c>
      <c r="K135" s="148">
        <v>5099.62</v>
      </c>
      <c r="L135" s="149">
        <f t="shared" si="25"/>
        <v>136.46147753302077</v>
      </c>
      <c r="M135" s="149" t="s">
        <v>211</v>
      </c>
    </row>
    <row r="136" spans="1:18" s="19" customFormat="1" x14ac:dyDescent="0.25">
      <c r="A136" s="144">
        <v>3</v>
      </c>
      <c r="B136" s="145"/>
      <c r="C136" s="146"/>
      <c r="D136" s="147" t="s">
        <v>25</v>
      </c>
      <c r="E136" s="148" t="e">
        <f t="shared" si="53"/>
        <v>#REF!</v>
      </c>
      <c r="F136" s="148" t="e">
        <f t="shared" si="53"/>
        <v>#REF!</v>
      </c>
      <c r="G136" s="148" t="e">
        <f t="shared" si="53"/>
        <v>#REF!</v>
      </c>
      <c r="H136" s="148" t="e">
        <f t="shared" si="53"/>
        <v>#REF!</v>
      </c>
      <c r="I136" s="148">
        <v>3737.04</v>
      </c>
      <c r="J136" s="148">
        <v>0</v>
      </c>
      <c r="K136" s="148">
        <v>5099.62</v>
      </c>
      <c r="L136" s="149">
        <f t="shared" ref="L136:L199" si="54">(K136/I136)*100</f>
        <v>136.46147753302077</v>
      </c>
      <c r="M136" s="149" t="s">
        <v>211</v>
      </c>
    </row>
    <row r="137" spans="1:18" s="19" customFormat="1" x14ac:dyDescent="0.25">
      <c r="A137" s="154">
        <v>32</v>
      </c>
      <c r="B137" s="155"/>
      <c r="C137" s="156"/>
      <c r="D137" s="147" t="s">
        <v>31</v>
      </c>
      <c r="E137" s="148" t="e">
        <f>E138+#REF!</f>
        <v>#REF!</v>
      </c>
      <c r="F137" s="148" t="e">
        <f>F138+#REF!</f>
        <v>#REF!</v>
      </c>
      <c r="G137" s="148" t="e">
        <f>G138+#REF!</f>
        <v>#REF!</v>
      </c>
      <c r="H137" s="148" t="e">
        <f>H138+#REF!</f>
        <v>#REF!</v>
      </c>
      <c r="I137" s="148">
        <v>3737.04</v>
      </c>
      <c r="J137" s="148">
        <v>0</v>
      </c>
      <c r="K137" s="148">
        <v>5099.62</v>
      </c>
      <c r="L137" s="149">
        <f t="shared" si="54"/>
        <v>136.46147753302077</v>
      </c>
      <c r="M137" s="149" t="s">
        <v>211</v>
      </c>
    </row>
    <row r="138" spans="1:18" s="19" customFormat="1" ht="25.5" x14ac:dyDescent="0.25">
      <c r="A138" s="154">
        <v>329</v>
      </c>
      <c r="B138" s="155"/>
      <c r="C138" s="156"/>
      <c r="D138" s="147" t="s">
        <v>49</v>
      </c>
      <c r="E138" s="148">
        <f t="shared" ref="E138:H138" si="55">E139</f>
        <v>9000</v>
      </c>
      <c r="F138" s="148">
        <f t="shared" si="55"/>
        <v>1194.5052757316344</v>
      </c>
      <c r="G138" s="148">
        <f t="shared" si="55"/>
        <v>7378.04</v>
      </c>
      <c r="H138" s="148">
        <f t="shared" si="55"/>
        <v>979.23418939544752</v>
      </c>
      <c r="I138" s="148">
        <v>3737.04</v>
      </c>
      <c r="J138" s="148">
        <v>0</v>
      </c>
      <c r="K138" s="148">
        <v>5099.62</v>
      </c>
      <c r="L138" s="149">
        <f t="shared" si="54"/>
        <v>136.46147753302077</v>
      </c>
      <c r="M138" s="149" t="s">
        <v>211</v>
      </c>
      <c r="Q138"/>
      <c r="R138"/>
    </row>
    <row r="139" spans="1:18" ht="25.5" hidden="1" x14ac:dyDescent="0.25">
      <c r="A139" s="157">
        <v>3224</v>
      </c>
      <c r="B139" s="158"/>
      <c r="C139" s="159"/>
      <c r="D139" s="160" t="s">
        <v>86</v>
      </c>
      <c r="E139" s="161">
        <v>9000</v>
      </c>
      <c r="F139" s="161">
        <f>E139/7.5345</f>
        <v>1194.5052757316344</v>
      </c>
      <c r="G139" s="162">
        <v>7378.04</v>
      </c>
      <c r="H139" s="162">
        <f>G139/7.5345</f>
        <v>979.23418939544752</v>
      </c>
      <c r="I139" s="162"/>
      <c r="J139" s="162"/>
      <c r="K139" s="162"/>
      <c r="L139" s="163" t="e">
        <f t="shared" si="54"/>
        <v>#DIV/0!</v>
      </c>
      <c r="M139" s="163" t="e">
        <f t="shared" ref="M139:M200" si="56">(K139/J139)*100</f>
        <v>#DIV/0!</v>
      </c>
      <c r="Q139" s="19"/>
      <c r="R139" s="19"/>
    </row>
    <row r="140" spans="1:18" s="19" customFormat="1" ht="25.5" x14ac:dyDescent="0.25">
      <c r="A140" s="144" t="s">
        <v>75</v>
      </c>
      <c r="B140" s="145"/>
      <c r="C140" s="146"/>
      <c r="D140" s="147" t="s">
        <v>105</v>
      </c>
      <c r="E140" s="148">
        <f t="shared" ref="E140:H145" si="57">E141</f>
        <v>12078.45</v>
      </c>
      <c r="F140" s="148">
        <f t="shared" si="57"/>
        <v>1603.0858052956401</v>
      </c>
      <c r="G140" s="148">
        <f t="shared" si="57"/>
        <v>12078.45</v>
      </c>
      <c r="H140" s="148">
        <f t="shared" si="57"/>
        <v>1603.09</v>
      </c>
      <c r="I140" s="148">
        <v>1853.01</v>
      </c>
      <c r="J140" s="148">
        <v>2000</v>
      </c>
      <c r="K140" s="148">
        <v>2157.13</v>
      </c>
      <c r="L140" s="149">
        <f t="shared" si="54"/>
        <v>116.41221580023853</v>
      </c>
      <c r="M140" s="149">
        <f t="shared" si="56"/>
        <v>107.8565</v>
      </c>
    </row>
    <row r="141" spans="1:18" s="19" customFormat="1" ht="38.25" x14ac:dyDescent="0.25">
      <c r="A141" s="144" t="s">
        <v>106</v>
      </c>
      <c r="B141" s="145"/>
      <c r="C141" s="146"/>
      <c r="D141" s="147" t="s">
        <v>107</v>
      </c>
      <c r="E141" s="148">
        <f t="shared" si="57"/>
        <v>12078.45</v>
      </c>
      <c r="F141" s="148">
        <f t="shared" si="57"/>
        <v>1603.0858052956401</v>
      </c>
      <c r="G141" s="148">
        <f t="shared" si="57"/>
        <v>12078.45</v>
      </c>
      <c r="H141" s="148">
        <f t="shared" si="57"/>
        <v>1603.09</v>
      </c>
      <c r="I141" s="148">
        <v>1853.01</v>
      </c>
      <c r="J141" s="148">
        <v>2000</v>
      </c>
      <c r="K141" s="148">
        <v>2157.13</v>
      </c>
      <c r="L141" s="149">
        <f t="shared" si="54"/>
        <v>116.41221580023853</v>
      </c>
      <c r="M141" s="149">
        <f t="shared" si="56"/>
        <v>107.8565</v>
      </c>
    </row>
    <row r="142" spans="1:18" s="19" customFormat="1" x14ac:dyDescent="0.25">
      <c r="A142" s="150" t="s">
        <v>78</v>
      </c>
      <c r="B142" s="151"/>
      <c r="C142" s="152"/>
      <c r="D142" s="153" t="s">
        <v>19</v>
      </c>
      <c r="E142" s="148">
        <f t="shared" si="57"/>
        <v>12078.45</v>
      </c>
      <c r="F142" s="148">
        <f t="shared" si="57"/>
        <v>1603.0858052956401</v>
      </c>
      <c r="G142" s="148">
        <f t="shared" si="57"/>
        <v>12078.45</v>
      </c>
      <c r="H142" s="148">
        <f t="shared" si="57"/>
        <v>1603.09</v>
      </c>
      <c r="I142" s="148">
        <v>1853.01</v>
      </c>
      <c r="J142" s="148">
        <v>2000</v>
      </c>
      <c r="K142" s="148">
        <v>2157.13</v>
      </c>
      <c r="L142" s="149">
        <f t="shared" si="54"/>
        <v>116.41221580023853</v>
      </c>
      <c r="M142" s="149">
        <f t="shared" si="56"/>
        <v>107.8565</v>
      </c>
    </row>
    <row r="143" spans="1:18" s="19" customFormat="1" x14ac:dyDescent="0.25">
      <c r="A143" s="144">
        <v>3</v>
      </c>
      <c r="B143" s="145"/>
      <c r="C143" s="146"/>
      <c r="D143" s="147" t="s">
        <v>25</v>
      </c>
      <c r="E143" s="148">
        <f t="shared" si="57"/>
        <v>12078.45</v>
      </c>
      <c r="F143" s="148">
        <f t="shared" si="57"/>
        <v>1603.0858052956401</v>
      </c>
      <c r="G143" s="148">
        <f t="shared" si="57"/>
        <v>12078.45</v>
      </c>
      <c r="H143" s="148">
        <f t="shared" si="57"/>
        <v>1603.09</v>
      </c>
      <c r="I143" s="148">
        <v>1853.01</v>
      </c>
      <c r="J143" s="148">
        <v>2000</v>
      </c>
      <c r="K143" s="148">
        <v>2157.13</v>
      </c>
      <c r="L143" s="149">
        <f t="shared" si="54"/>
        <v>116.41221580023853</v>
      </c>
      <c r="M143" s="149">
        <f t="shared" si="56"/>
        <v>107.8565</v>
      </c>
    </row>
    <row r="144" spans="1:18" s="19" customFormat="1" ht="38.25" x14ac:dyDescent="0.25">
      <c r="A144" s="154">
        <v>37</v>
      </c>
      <c r="B144" s="155"/>
      <c r="C144" s="156"/>
      <c r="D144" s="147" t="s">
        <v>59</v>
      </c>
      <c r="E144" s="148">
        <f t="shared" si="57"/>
        <v>12078.45</v>
      </c>
      <c r="F144" s="148">
        <f t="shared" si="57"/>
        <v>1603.0858052956401</v>
      </c>
      <c r="G144" s="148">
        <f t="shared" si="57"/>
        <v>12078.45</v>
      </c>
      <c r="H144" s="148">
        <f t="shared" si="57"/>
        <v>1603.09</v>
      </c>
      <c r="I144" s="148">
        <v>1853.01</v>
      </c>
      <c r="J144" s="148">
        <v>2000</v>
      </c>
      <c r="K144" s="148">
        <v>2157.13</v>
      </c>
      <c r="L144" s="149">
        <f t="shared" si="54"/>
        <v>116.41221580023853</v>
      </c>
      <c r="M144" s="149">
        <f t="shared" si="56"/>
        <v>107.8565</v>
      </c>
    </row>
    <row r="145" spans="1:13" s="19" customFormat="1" ht="25.5" x14ac:dyDescent="0.25">
      <c r="A145" s="154">
        <v>372</v>
      </c>
      <c r="B145" s="155"/>
      <c r="C145" s="156"/>
      <c r="D145" s="147" t="s">
        <v>60</v>
      </c>
      <c r="E145" s="148">
        <f t="shared" si="57"/>
        <v>12078.45</v>
      </c>
      <c r="F145" s="148">
        <f t="shared" si="57"/>
        <v>1603.0858052956401</v>
      </c>
      <c r="G145" s="148">
        <f t="shared" si="57"/>
        <v>12078.45</v>
      </c>
      <c r="H145" s="148">
        <f t="shared" si="57"/>
        <v>1603.09</v>
      </c>
      <c r="I145" s="148">
        <v>1853.01</v>
      </c>
      <c r="J145" s="148">
        <v>2000</v>
      </c>
      <c r="K145" s="148">
        <v>2157.13</v>
      </c>
      <c r="L145" s="149">
        <f t="shared" si="54"/>
        <v>116.41221580023853</v>
      </c>
      <c r="M145" s="149">
        <f t="shared" si="56"/>
        <v>107.8565</v>
      </c>
    </row>
    <row r="146" spans="1:13" ht="25.5" hidden="1" x14ac:dyDescent="0.25">
      <c r="A146" s="157">
        <v>3723</v>
      </c>
      <c r="B146" s="158"/>
      <c r="C146" s="159"/>
      <c r="D146" s="160" t="s">
        <v>108</v>
      </c>
      <c r="E146" s="161">
        <v>12078.45</v>
      </c>
      <c r="F146" s="161">
        <f>E146/7.5345</f>
        <v>1603.0858052956401</v>
      </c>
      <c r="G146" s="161">
        <v>12078.45</v>
      </c>
      <c r="H146" s="161">
        <v>1603.09</v>
      </c>
      <c r="I146" s="161"/>
      <c r="J146" s="161"/>
      <c r="K146" s="161"/>
      <c r="L146" s="169" t="e">
        <f t="shared" si="54"/>
        <v>#DIV/0!</v>
      </c>
      <c r="M146" s="169" t="e">
        <f t="shared" si="56"/>
        <v>#DIV/0!</v>
      </c>
    </row>
    <row r="147" spans="1:13" s="19" customFormat="1" ht="29.45" hidden="1" customHeight="1" x14ac:dyDescent="0.25">
      <c r="A147" s="157">
        <v>4511</v>
      </c>
      <c r="B147" s="158"/>
      <c r="C147" s="159"/>
      <c r="D147" s="160" t="s">
        <v>71</v>
      </c>
      <c r="E147" s="148">
        <v>0</v>
      </c>
      <c r="F147" s="148">
        <v>0</v>
      </c>
      <c r="G147" s="148">
        <v>0</v>
      </c>
      <c r="H147" s="148">
        <v>0</v>
      </c>
      <c r="I147" s="161"/>
      <c r="J147" s="161"/>
      <c r="K147" s="161"/>
      <c r="L147" s="169" t="e">
        <f t="shared" si="54"/>
        <v>#DIV/0!</v>
      </c>
      <c r="M147" s="149" t="e">
        <f t="shared" si="56"/>
        <v>#DIV/0!</v>
      </c>
    </row>
    <row r="148" spans="1:13" s="19" customFormat="1" ht="38.25" x14ac:dyDescent="0.25">
      <c r="A148" s="144" t="s">
        <v>75</v>
      </c>
      <c r="B148" s="145"/>
      <c r="C148" s="146"/>
      <c r="D148" s="147" t="s">
        <v>111</v>
      </c>
      <c r="E148" s="148">
        <v>6260169</v>
      </c>
      <c r="F148" s="148">
        <f>E148/7.5345</f>
        <v>830867.21083018114</v>
      </c>
      <c r="G148" s="148">
        <v>5999336</v>
      </c>
      <c r="H148" s="148">
        <f>G148/7.5345</f>
        <v>796248.72254296893</v>
      </c>
      <c r="I148" s="148">
        <v>556929.22</v>
      </c>
      <c r="J148" s="148">
        <v>1885989.38</v>
      </c>
      <c r="K148" s="148">
        <v>736341.71</v>
      </c>
      <c r="L148" s="149">
        <f t="shared" si="54"/>
        <v>132.21459452244218</v>
      </c>
      <c r="M148" s="149">
        <f t="shared" si="56"/>
        <v>39.042728331800049</v>
      </c>
    </row>
    <row r="149" spans="1:13" s="19" customFormat="1" x14ac:dyDescent="0.25">
      <c r="A149" s="144" t="s">
        <v>77</v>
      </c>
      <c r="B149" s="145"/>
      <c r="C149" s="146"/>
      <c r="D149" s="147" t="s">
        <v>24</v>
      </c>
      <c r="E149" s="148">
        <f>E150+E169+E176+E189+E194+E219</f>
        <v>236858</v>
      </c>
      <c r="F149" s="148">
        <f>F150+F169+F176+F189+F194+F219</f>
        <v>31436.454280974183</v>
      </c>
      <c r="G149" s="148">
        <f>G150+G169+G176+G189+G194+G219</f>
        <v>45000</v>
      </c>
      <c r="H149" s="148">
        <f>G149/7.5345</f>
        <v>5972.5263786581718</v>
      </c>
      <c r="I149" s="148">
        <f>I150+I208</f>
        <v>2299.81</v>
      </c>
      <c r="J149" s="148">
        <v>505</v>
      </c>
      <c r="K149" s="148">
        <v>736341.71</v>
      </c>
      <c r="L149" s="149">
        <f t="shared" si="54"/>
        <v>32017.501880590135</v>
      </c>
      <c r="M149" s="149">
        <f t="shared" si="56"/>
        <v>145810.23960396039</v>
      </c>
    </row>
    <row r="150" spans="1:13" s="19" customFormat="1" x14ac:dyDescent="0.25">
      <c r="A150" s="150" t="s">
        <v>112</v>
      </c>
      <c r="B150" s="151"/>
      <c r="C150" s="152"/>
      <c r="D150" s="153" t="s">
        <v>113</v>
      </c>
      <c r="E150" s="148">
        <f t="shared" ref="E150:H151" si="58">E151</f>
        <v>0</v>
      </c>
      <c r="F150" s="148">
        <f t="shared" si="58"/>
        <v>0</v>
      </c>
      <c r="G150" s="148">
        <f t="shared" si="58"/>
        <v>35000</v>
      </c>
      <c r="H150" s="148">
        <f t="shared" si="58"/>
        <v>4645.2982945119111</v>
      </c>
      <c r="I150" s="148">
        <v>1879.81</v>
      </c>
      <c r="J150" s="148">
        <v>500</v>
      </c>
      <c r="K150" s="148">
        <f>K160+K163</f>
        <v>771.45</v>
      </c>
      <c r="L150" s="149">
        <f t="shared" si="54"/>
        <v>41.038721998499852</v>
      </c>
      <c r="M150" s="149">
        <f t="shared" si="56"/>
        <v>154.29000000000002</v>
      </c>
    </row>
    <row r="151" spans="1:13" s="19" customFormat="1" x14ac:dyDescent="0.25">
      <c r="A151" s="144">
        <v>3</v>
      </c>
      <c r="B151" s="145"/>
      <c r="C151" s="146"/>
      <c r="D151" s="147" t="s">
        <v>25</v>
      </c>
      <c r="E151" s="148">
        <f t="shared" si="58"/>
        <v>0</v>
      </c>
      <c r="F151" s="148">
        <f t="shared" si="58"/>
        <v>0</v>
      </c>
      <c r="G151" s="148">
        <f t="shared" si="58"/>
        <v>35000</v>
      </c>
      <c r="H151" s="148">
        <f t="shared" si="58"/>
        <v>4645.2982945119111</v>
      </c>
      <c r="I151" s="148">
        <v>1879.81</v>
      </c>
      <c r="J151" s="148">
        <v>500</v>
      </c>
      <c r="K151" s="148">
        <v>771.45</v>
      </c>
      <c r="L151" s="149">
        <f t="shared" si="54"/>
        <v>41.038721998499852</v>
      </c>
      <c r="M151" s="149">
        <f t="shared" si="56"/>
        <v>154.29000000000002</v>
      </c>
    </row>
    <row r="152" spans="1:13" s="19" customFormat="1" x14ac:dyDescent="0.25">
      <c r="A152" s="154">
        <v>32</v>
      </c>
      <c r="B152" s="155"/>
      <c r="C152" s="156"/>
      <c r="D152" s="147" t="s">
        <v>31</v>
      </c>
      <c r="E152" s="148">
        <f t="shared" ref="E152:H152" si="59">E153+E156+E160+E167</f>
        <v>0</v>
      </c>
      <c r="F152" s="148">
        <f t="shared" si="59"/>
        <v>0</v>
      </c>
      <c r="G152" s="148">
        <f t="shared" si="59"/>
        <v>35000</v>
      </c>
      <c r="H152" s="148">
        <f t="shared" si="59"/>
        <v>4645.2982945119111</v>
      </c>
      <c r="I152" s="148">
        <f>I160+I163</f>
        <v>1879.81</v>
      </c>
      <c r="J152" s="148">
        <v>500</v>
      </c>
      <c r="K152" s="148">
        <v>771.45</v>
      </c>
      <c r="L152" s="149">
        <f t="shared" si="54"/>
        <v>41.038721998499852</v>
      </c>
      <c r="M152" s="149">
        <f t="shared" si="56"/>
        <v>154.29000000000002</v>
      </c>
    </row>
    <row r="153" spans="1:13" s="19" customFormat="1" x14ac:dyDescent="0.25">
      <c r="A153" s="154">
        <v>321</v>
      </c>
      <c r="B153" s="155"/>
      <c r="C153" s="156"/>
      <c r="D153" s="147" t="s">
        <v>32</v>
      </c>
      <c r="E153" s="148">
        <f t="shared" ref="E153:H153" si="60">E155</f>
        <v>0</v>
      </c>
      <c r="F153" s="148">
        <f t="shared" si="60"/>
        <v>0</v>
      </c>
      <c r="G153" s="148">
        <f t="shared" si="60"/>
        <v>5000</v>
      </c>
      <c r="H153" s="148">
        <f t="shared" si="60"/>
        <v>663.61404207313024</v>
      </c>
      <c r="I153" s="148">
        <v>0</v>
      </c>
      <c r="J153" s="148">
        <v>0</v>
      </c>
      <c r="K153" s="148">
        <v>0</v>
      </c>
      <c r="L153" s="149" t="s">
        <v>211</v>
      </c>
      <c r="M153" s="149" t="s">
        <v>211</v>
      </c>
    </row>
    <row r="154" spans="1:13" hidden="1" x14ac:dyDescent="0.25">
      <c r="A154" s="164">
        <v>3211</v>
      </c>
      <c r="B154" s="165"/>
      <c r="C154" s="166"/>
      <c r="D154" s="160" t="s">
        <v>33</v>
      </c>
      <c r="E154" s="161"/>
      <c r="F154" s="161"/>
      <c r="G154" s="161"/>
      <c r="H154" s="161">
        <v>0</v>
      </c>
      <c r="I154" s="161"/>
      <c r="J154" s="161"/>
      <c r="K154" s="161"/>
      <c r="L154" s="169" t="e">
        <f t="shared" si="54"/>
        <v>#DIV/0!</v>
      </c>
      <c r="M154" s="169" t="e">
        <f t="shared" si="56"/>
        <v>#DIV/0!</v>
      </c>
    </row>
    <row r="155" spans="1:13" hidden="1" x14ac:dyDescent="0.25">
      <c r="A155" s="157">
        <v>3213</v>
      </c>
      <c r="B155" s="158"/>
      <c r="C155" s="159"/>
      <c r="D155" s="160" t="s">
        <v>34</v>
      </c>
      <c r="E155" s="161"/>
      <c r="F155" s="161"/>
      <c r="G155" s="161">
        <v>5000</v>
      </c>
      <c r="H155" s="161">
        <f>G155/7.5345</f>
        <v>663.61404207313024</v>
      </c>
      <c r="I155" s="161"/>
      <c r="J155" s="161"/>
      <c r="K155" s="161"/>
      <c r="L155" s="169" t="e">
        <f t="shared" si="54"/>
        <v>#DIV/0!</v>
      </c>
      <c r="M155" s="169" t="e">
        <f t="shared" si="56"/>
        <v>#DIV/0!</v>
      </c>
    </row>
    <row r="156" spans="1:13" s="19" customFormat="1" x14ac:dyDescent="0.25">
      <c r="A156" s="154">
        <v>322</v>
      </c>
      <c r="B156" s="155"/>
      <c r="C156" s="156"/>
      <c r="D156" s="147" t="s">
        <v>36</v>
      </c>
      <c r="E156" s="148">
        <f t="shared" ref="E156:H156" si="61">E158+E159</f>
        <v>0</v>
      </c>
      <c r="F156" s="148">
        <f t="shared" si="61"/>
        <v>0</v>
      </c>
      <c r="G156" s="148">
        <f t="shared" si="61"/>
        <v>30000</v>
      </c>
      <c r="H156" s="148">
        <f t="shared" si="61"/>
        <v>3981.6842524387812</v>
      </c>
      <c r="I156" s="148">
        <v>0</v>
      </c>
      <c r="J156" s="148">
        <v>0</v>
      </c>
      <c r="K156" s="148">
        <v>0</v>
      </c>
      <c r="L156" s="149" t="s">
        <v>211</v>
      </c>
      <c r="M156" s="149" t="s">
        <v>211</v>
      </c>
    </row>
    <row r="157" spans="1:13" hidden="1" x14ac:dyDescent="0.25">
      <c r="A157" s="164">
        <v>3221</v>
      </c>
      <c r="B157" s="165"/>
      <c r="C157" s="166"/>
      <c r="D157" s="160" t="s">
        <v>37</v>
      </c>
      <c r="E157" s="161"/>
      <c r="F157" s="161"/>
      <c r="G157" s="161"/>
      <c r="H157" s="161">
        <v>0</v>
      </c>
      <c r="I157" s="161"/>
      <c r="J157" s="161"/>
      <c r="K157" s="161"/>
      <c r="L157" s="169" t="e">
        <f t="shared" si="54"/>
        <v>#DIV/0!</v>
      </c>
      <c r="M157" s="169" t="e">
        <f t="shared" si="56"/>
        <v>#DIV/0!</v>
      </c>
    </row>
    <row r="158" spans="1:13" hidden="1" x14ac:dyDescent="0.25">
      <c r="A158" s="157">
        <v>3223</v>
      </c>
      <c r="B158" s="158"/>
      <c r="C158" s="159"/>
      <c r="D158" s="160" t="s">
        <v>39</v>
      </c>
      <c r="E158" s="161"/>
      <c r="F158" s="161">
        <f>E158/7.5345</f>
        <v>0</v>
      </c>
      <c r="G158" s="161">
        <v>30000</v>
      </c>
      <c r="H158" s="161">
        <f>G158/7.5345</f>
        <v>3981.6842524387812</v>
      </c>
      <c r="I158" s="161"/>
      <c r="J158" s="161"/>
      <c r="K158" s="161"/>
      <c r="L158" s="169" t="e">
        <f t="shared" si="54"/>
        <v>#DIV/0!</v>
      </c>
      <c r="M158" s="169" t="e">
        <f t="shared" si="56"/>
        <v>#DIV/0!</v>
      </c>
    </row>
    <row r="159" spans="1:13" hidden="1" x14ac:dyDescent="0.25">
      <c r="A159" s="157">
        <v>3225</v>
      </c>
      <c r="B159" s="158"/>
      <c r="C159" s="159"/>
      <c r="D159" s="160" t="s">
        <v>81</v>
      </c>
      <c r="E159" s="161"/>
      <c r="F159" s="161"/>
      <c r="G159" s="161"/>
      <c r="H159" s="161">
        <v>0</v>
      </c>
      <c r="I159" s="161"/>
      <c r="J159" s="161"/>
      <c r="K159" s="161"/>
      <c r="L159" s="169" t="e">
        <f t="shared" si="54"/>
        <v>#DIV/0!</v>
      </c>
      <c r="M159" s="169" t="e">
        <f t="shared" si="56"/>
        <v>#DIV/0!</v>
      </c>
    </row>
    <row r="160" spans="1:13" s="19" customFormat="1" x14ac:dyDescent="0.25">
      <c r="A160" s="154">
        <v>323</v>
      </c>
      <c r="B160" s="155"/>
      <c r="C160" s="156"/>
      <c r="D160" s="147" t="s">
        <v>40</v>
      </c>
      <c r="E160" s="148">
        <v>0</v>
      </c>
      <c r="F160" s="148">
        <v>0</v>
      </c>
      <c r="G160" s="148">
        <v>0</v>
      </c>
      <c r="H160" s="148">
        <v>0</v>
      </c>
      <c r="I160" s="148">
        <v>1163</v>
      </c>
      <c r="J160" s="148">
        <v>0</v>
      </c>
      <c r="K160" s="148">
        <v>235</v>
      </c>
      <c r="L160" s="149">
        <f t="shared" si="54"/>
        <v>20.206362854686155</v>
      </c>
      <c r="M160" s="149" t="s">
        <v>211</v>
      </c>
    </row>
    <row r="161" spans="1:13" hidden="1" x14ac:dyDescent="0.25">
      <c r="A161" s="164">
        <v>3231</v>
      </c>
      <c r="B161" s="165"/>
      <c r="C161" s="166"/>
      <c r="D161" s="160" t="s">
        <v>154</v>
      </c>
      <c r="E161" s="161"/>
      <c r="F161" s="161"/>
      <c r="G161" s="161"/>
      <c r="H161" s="161">
        <v>0</v>
      </c>
      <c r="I161" s="161"/>
      <c r="J161" s="161"/>
      <c r="K161" s="161"/>
      <c r="L161" s="169" t="e">
        <f t="shared" si="54"/>
        <v>#DIV/0!</v>
      </c>
      <c r="M161" s="169" t="e">
        <f t="shared" si="56"/>
        <v>#DIV/0!</v>
      </c>
    </row>
    <row r="162" spans="1:13" hidden="1" x14ac:dyDescent="0.25">
      <c r="A162" s="164">
        <v>3239</v>
      </c>
      <c r="B162" s="165"/>
      <c r="C162" s="166"/>
      <c r="D162" s="160" t="s">
        <v>48</v>
      </c>
      <c r="E162" s="161"/>
      <c r="F162" s="161"/>
      <c r="G162" s="161"/>
      <c r="H162" s="161">
        <v>0</v>
      </c>
      <c r="I162" s="161"/>
      <c r="J162" s="161"/>
      <c r="K162" s="161"/>
      <c r="L162" s="169" t="e">
        <f t="shared" si="54"/>
        <v>#DIV/0!</v>
      </c>
      <c r="M162" s="169" t="e">
        <f t="shared" si="56"/>
        <v>#DIV/0!</v>
      </c>
    </row>
    <row r="163" spans="1:13" s="19" customFormat="1" ht="25.5" x14ac:dyDescent="0.25">
      <c r="A163" s="154">
        <v>329</v>
      </c>
      <c r="B163" s="155"/>
      <c r="C163" s="156"/>
      <c r="D163" s="147" t="s">
        <v>49</v>
      </c>
      <c r="E163" s="148">
        <f t="shared" ref="E163:H163" si="62">E164+E165</f>
        <v>0</v>
      </c>
      <c r="F163" s="148">
        <f t="shared" si="62"/>
        <v>0</v>
      </c>
      <c r="G163" s="148">
        <f t="shared" si="62"/>
        <v>0</v>
      </c>
      <c r="H163" s="148">
        <f t="shared" si="62"/>
        <v>0</v>
      </c>
      <c r="I163" s="148">
        <v>716.81</v>
      </c>
      <c r="J163" s="148">
        <v>0</v>
      </c>
      <c r="K163" s="148">
        <v>536.45000000000005</v>
      </c>
      <c r="L163" s="149">
        <f t="shared" si="54"/>
        <v>74.838520667959443</v>
      </c>
      <c r="M163" s="149" t="s">
        <v>211</v>
      </c>
    </row>
    <row r="164" spans="1:13" hidden="1" x14ac:dyDescent="0.25">
      <c r="A164" s="157">
        <v>3293</v>
      </c>
      <c r="B164" s="158"/>
      <c r="C164" s="159"/>
      <c r="D164" s="160" t="s">
        <v>51</v>
      </c>
      <c r="E164" s="161"/>
      <c r="F164" s="161"/>
      <c r="G164" s="161"/>
      <c r="H164" s="161"/>
      <c r="I164" s="161"/>
      <c r="J164" s="161"/>
      <c r="K164" s="161"/>
      <c r="L164" s="169" t="e">
        <f t="shared" si="54"/>
        <v>#DIV/0!</v>
      </c>
      <c r="M164" s="169" t="e">
        <f t="shared" si="56"/>
        <v>#DIV/0!</v>
      </c>
    </row>
    <row r="165" spans="1:13" ht="25.5" hidden="1" x14ac:dyDescent="0.25">
      <c r="A165" s="157">
        <v>3299</v>
      </c>
      <c r="B165" s="158"/>
      <c r="C165" s="159"/>
      <c r="D165" s="160" t="s">
        <v>49</v>
      </c>
      <c r="E165" s="161"/>
      <c r="F165" s="161"/>
      <c r="G165" s="161"/>
      <c r="H165" s="161">
        <f>G165/7.5345</f>
        <v>0</v>
      </c>
      <c r="I165" s="161"/>
      <c r="J165" s="161"/>
      <c r="K165" s="161"/>
      <c r="L165" s="169" t="e">
        <f t="shared" si="54"/>
        <v>#DIV/0!</v>
      </c>
      <c r="M165" s="169" t="e">
        <f t="shared" si="56"/>
        <v>#DIV/0!</v>
      </c>
    </row>
    <row r="166" spans="1:13" s="19" customFormat="1" ht="25.5" x14ac:dyDescent="0.25">
      <c r="A166" s="171">
        <v>34</v>
      </c>
      <c r="B166" s="172"/>
      <c r="C166" s="173"/>
      <c r="D166" s="147" t="s">
        <v>57</v>
      </c>
      <c r="E166" s="148"/>
      <c r="F166" s="148"/>
      <c r="G166" s="148"/>
      <c r="H166" s="148">
        <v>0</v>
      </c>
      <c r="I166" s="148">
        <v>0</v>
      </c>
      <c r="J166" s="148">
        <v>0</v>
      </c>
      <c r="K166" s="148">
        <v>0</v>
      </c>
      <c r="L166" s="149" t="s">
        <v>211</v>
      </c>
      <c r="M166" s="149" t="s">
        <v>211</v>
      </c>
    </row>
    <row r="167" spans="1:13" s="19" customFormat="1" x14ac:dyDescent="0.25">
      <c r="A167" s="154">
        <v>343</v>
      </c>
      <c r="B167" s="155"/>
      <c r="C167" s="156"/>
      <c r="D167" s="147" t="s">
        <v>56</v>
      </c>
      <c r="E167" s="148">
        <v>0</v>
      </c>
      <c r="F167" s="148">
        <v>0</v>
      </c>
      <c r="G167" s="148">
        <v>0</v>
      </c>
      <c r="H167" s="148">
        <v>0</v>
      </c>
      <c r="I167" s="148">
        <v>0</v>
      </c>
      <c r="J167" s="148">
        <v>0</v>
      </c>
      <c r="K167" s="148">
        <v>0</v>
      </c>
      <c r="L167" s="149" t="s">
        <v>211</v>
      </c>
      <c r="M167" s="149" t="s">
        <v>211</v>
      </c>
    </row>
    <row r="168" spans="1:13" hidden="1" x14ac:dyDescent="0.25">
      <c r="A168" s="157">
        <v>3433</v>
      </c>
      <c r="B168" s="158"/>
      <c r="C168" s="159"/>
      <c r="D168" s="160" t="s">
        <v>114</v>
      </c>
      <c r="E168" s="161"/>
      <c r="F168" s="161">
        <f>E168/7.5345</f>
        <v>0</v>
      </c>
      <c r="G168" s="161"/>
      <c r="H168" s="161">
        <f>G168/7.5345</f>
        <v>0</v>
      </c>
      <c r="I168" s="161"/>
      <c r="J168" s="161"/>
      <c r="K168" s="161"/>
      <c r="L168" s="169" t="e">
        <f t="shared" si="54"/>
        <v>#DIV/0!</v>
      </c>
      <c r="M168" s="169" t="e">
        <f t="shared" si="56"/>
        <v>#DIV/0!</v>
      </c>
    </row>
    <row r="169" spans="1:13" s="19" customFormat="1" ht="38.25" hidden="1" customHeight="1" x14ac:dyDescent="0.25">
      <c r="A169" s="174" t="s">
        <v>115</v>
      </c>
      <c r="B169" s="175"/>
      <c r="C169" s="153"/>
      <c r="D169" s="153" t="s">
        <v>21</v>
      </c>
      <c r="E169" s="148">
        <v>60858</v>
      </c>
      <c r="F169" s="148">
        <v>8077.24</v>
      </c>
      <c r="G169" s="148">
        <f t="shared" ref="E169:H171" si="63">G170</f>
        <v>0</v>
      </c>
      <c r="H169" s="148">
        <f t="shared" si="63"/>
        <v>0</v>
      </c>
      <c r="I169" s="148"/>
      <c r="J169" s="148"/>
      <c r="K169" s="148"/>
      <c r="L169" s="149" t="e">
        <f t="shared" si="54"/>
        <v>#DIV/0!</v>
      </c>
      <c r="M169" s="149" t="e">
        <f t="shared" si="56"/>
        <v>#DIV/0!</v>
      </c>
    </row>
    <row r="170" spans="1:13" s="19" customFormat="1" hidden="1" x14ac:dyDescent="0.25">
      <c r="A170" s="176">
        <v>3</v>
      </c>
      <c r="B170" s="177"/>
      <c r="C170" s="147"/>
      <c r="D170" s="147" t="s">
        <v>25</v>
      </c>
      <c r="E170" s="148">
        <f t="shared" si="63"/>
        <v>31716</v>
      </c>
      <c r="F170" s="148">
        <f t="shared" ref="F170:F174" si="64">E170/7.5345</f>
        <v>4209.4365916782799</v>
      </c>
      <c r="G170" s="148">
        <f t="shared" si="63"/>
        <v>0</v>
      </c>
      <c r="H170" s="148">
        <f t="shared" si="63"/>
        <v>0</v>
      </c>
      <c r="I170" s="148"/>
      <c r="J170" s="148"/>
      <c r="K170" s="148"/>
      <c r="L170" s="149" t="e">
        <f t="shared" si="54"/>
        <v>#DIV/0!</v>
      </c>
      <c r="M170" s="149" t="e">
        <f t="shared" si="56"/>
        <v>#DIV/0!</v>
      </c>
    </row>
    <row r="171" spans="1:13" s="19" customFormat="1" hidden="1" x14ac:dyDescent="0.25">
      <c r="A171" s="171">
        <v>32</v>
      </c>
      <c r="B171" s="172"/>
      <c r="C171" s="173"/>
      <c r="D171" s="147" t="s">
        <v>31</v>
      </c>
      <c r="E171" s="148">
        <f t="shared" si="63"/>
        <v>31716</v>
      </c>
      <c r="F171" s="148">
        <f t="shared" si="64"/>
        <v>4209.4365916782799</v>
      </c>
      <c r="G171" s="148">
        <f t="shared" si="63"/>
        <v>0</v>
      </c>
      <c r="H171" s="148">
        <f t="shared" si="63"/>
        <v>0</v>
      </c>
      <c r="I171" s="148"/>
      <c r="J171" s="148"/>
      <c r="K171" s="148"/>
      <c r="L171" s="149" t="e">
        <f t="shared" si="54"/>
        <v>#DIV/0!</v>
      </c>
      <c r="M171" s="149" t="e">
        <f t="shared" si="56"/>
        <v>#DIV/0!</v>
      </c>
    </row>
    <row r="172" spans="1:13" s="19" customFormat="1" hidden="1" x14ac:dyDescent="0.25">
      <c r="A172" s="171">
        <v>323</v>
      </c>
      <c r="B172" s="172"/>
      <c r="C172" s="173"/>
      <c r="D172" s="147" t="s">
        <v>40</v>
      </c>
      <c r="E172" s="148">
        <f>E175+E174+E173</f>
        <v>31716</v>
      </c>
      <c r="F172" s="148">
        <f t="shared" si="64"/>
        <v>4209.4365916782799</v>
      </c>
      <c r="G172" s="148">
        <f>G175</f>
        <v>0</v>
      </c>
      <c r="H172" s="148">
        <f>H175</f>
        <v>0</v>
      </c>
      <c r="I172" s="148"/>
      <c r="J172" s="148"/>
      <c r="K172" s="148"/>
      <c r="L172" s="149" t="e">
        <f t="shared" si="54"/>
        <v>#DIV/0!</v>
      </c>
      <c r="M172" s="149" t="e">
        <f t="shared" si="56"/>
        <v>#DIV/0!</v>
      </c>
    </row>
    <row r="173" spans="1:13" s="19" customFormat="1" hidden="1" x14ac:dyDescent="0.25">
      <c r="A173" s="164">
        <v>3211</v>
      </c>
      <c r="B173" s="172"/>
      <c r="C173" s="173"/>
      <c r="D173" s="160" t="s">
        <v>33</v>
      </c>
      <c r="E173" s="161">
        <v>10858</v>
      </c>
      <c r="F173" s="161">
        <f t="shared" si="64"/>
        <v>1441.1042537660096</v>
      </c>
      <c r="G173" s="148"/>
      <c r="H173" s="148"/>
      <c r="I173" s="148"/>
      <c r="J173" s="148"/>
      <c r="K173" s="148"/>
      <c r="L173" s="149" t="e">
        <f t="shared" si="54"/>
        <v>#DIV/0!</v>
      </c>
      <c r="M173" s="149" t="e">
        <f t="shared" si="56"/>
        <v>#DIV/0!</v>
      </c>
    </row>
    <row r="174" spans="1:13" s="19" customFormat="1" hidden="1" x14ac:dyDescent="0.25">
      <c r="A174" s="164">
        <v>3223</v>
      </c>
      <c r="B174" s="172"/>
      <c r="C174" s="173"/>
      <c r="D174" s="160" t="s">
        <v>39</v>
      </c>
      <c r="E174" s="161">
        <v>10000</v>
      </c>
      <c r="F174" s="161">
        <f t="shared" si="64"/>
        <v>1327.2280841462605</v>
      </c>
      <c r="G174" s="148"/>
      <c r="H174" s="148"/>
      <c r="I174" s="148"/>
      <c r="J174" s="148"/>
      <c r="K174" s="148"/>
      <c r="L174" s="149" t="e">
        <f t="shared" si="54"/>
        <v>#DIV/0!</v>
      </c>
      <c r="M174" s="149" t="e">
        <f t="shared" si="56"/>
        <v>#DIV/0!</v>
      </c>
    </row>
    <row r="175" spans="1:13" ht="25.5" hidden="1" x14ac:dyDescent="0.25">
      <c r="A175" s="164">
        <v>3232</v>
      </c>
      <c r="B175" s="165"/>
      <c r="C175" s="166"/>
      <c r="D175" s="160" t="s">
        <v>42</v>
      </c>
      <c r="E175" s="161">
        <v>10858</v>
      </c>
      <c r="F175" s="161">
        <v>1441.1</v>
      </c>
      <c r="G175" s="161"/>
      <c r="H175" s="161"/>
      <c r="I175" s="161"/>
      <c r="J175" s="161"/>
      <c r="K175" s="161"/>
      <c r="L175" s="169" t="e">
        <f t="shared" si="54"/>
        <v>#DIV/0!</v>
      </c>
      <c r="M175" s="169" t="e">
        <f t="shared" si="56"/>
        <v>#DIV/0!</v>
      </c>
    </row>
    <row r="176" spans="1:13" s="19" customFormat="1" ht="25.5" hidden="1" x14ac:dyDescent="0.25">
      <c r="A176" s="150" t="s">
        <v>116</v>
      </c>
      <c r="B176" s="151"/>
      <c r="C176" s="152"/>
      <c r="D176" s="153" t="s">
        <v>117</v>
      </c>
      <c r="E176" s="148">
        <f t="shared" ref="E176:H177" si="65">E177</f>
        <v>172000</v>
      </c>
      <c r="F176" s="148">
        <f t="shared" ref="F176:F181" si="66">E176/7.5345</f>
        <v>22828.32304731568</v>
      </c>
      <c r="G176" s="148">
        <f t="shared" si="65"/>
        <v>0</v>
      </c>
      <c r="H176" s="148">
        <f t="shared" si="65"/>
        <v>0</v>
      </c>
      <c r="I176" s="148"/>
      <c r="J176" s="148"/>
      <c r="K176" s="148"/>
      <c r="L176" s="149" t="e">
        <f t="shared" si="54"/>
        <v>#DIV/0!</v>
      </c>
      <c r="M176" s="149" t="e">
        <f t="shared" si="56"/>
        <v>#DIV/0!</v>
      </c>
    </row>
    <row r="177" spans="1:13" s="19" customFormat="1" hidden="1" x14ac:dyDescent="0.25">
      <c r="A177" s="144">
        <v>3</v>
      </c>
      <c r="B177" s="145"/>
      <c r="C177" s="146"/>
      <c r="D177" s="147" t="s">
        <v>25</v>
      </c>
      <c r="E177" s="148">
        <f t="shared" si="65"/>
        <v>172000</v>
      </c>
      <c r="F177" s="148">
        <f t="shared" si="66"/>
        <v>22828.32304731568</v>
      </c>
      <c r="G177" s="148">
        <f t="shared" si="65"/>
        <v>0</v>
      </c>
      <c r="H177" s="148">
        <f t="shared" si="65"/>
        <v>0</v>
      </c>
      <c r="I177" s="148"/>
      <c r="J177" s="148"/>
      <c r="K177" s="148"/>
      <c r="L177" s="149" t="e">
        <f t="shared" si="54"/>
        <v>#DIV/0!</v>
      </c>
      <c r="M177" s="149" t="e">
        <f t="shared" si="56"/>
        <v>#DIV/0!</v>
      </c>
    </row>
    <row r="178" spans="1:13" s="19" customFormat="1" hidden="1" x14ac:dyDescent="0.25">
      <c r="A178" s="154">
        <v>32</v>
      </c>
      <c r="B178" s="155"/>
      <c r="C178" s="156"/>
      <c r="D178" s="147" t="s">
        <v>31</v>
      </c>
      <c r="E178" s="148">
        <v>172000</v>
      </c>
      <c r="F178" s="148">
        <f t="shared" si="66"/>
        <v>22828.32304731568</v>
      </c>
      <c r="G178" s="148">
        <f t="shared" ref="G178:H178" si="67">G179+G183+G186</f>
        <v>0</v>
      </c>
      <c r="H178" s="148">
        <f t="shared" si="67"/>
        <v>0</v>
      </c>
      <c r="I178" s="148"/>
      <c r="J178" s="148"/>
      <c r="K178" s="148"/>
      <c r="L178" s="149" t="e">
        <f t="shared" si="54"/>
        <v>#DIV/0!</v>
      </c>
      <c r="M178" s="149" t="e">
        <f t="shared" si="56"/>
        <v>#DIV/0!</v>
      </c>
    </row>
    <row r="179" spans="1:13" s="19" customFormat="1" hidden="1" x14ac:dyDescent="0.25">
      <c r="A179" s="154">
        <v>321</v>
      </c>
      <c r="B179" s="155"/>
      <c r="C179" s="156"/>
      <c r="D179" s="147" t="s">
        <v>32</v>
      </c>
      <c r="E179" s="148">
        <f t="shared" ref="E179:H179" si="68">E180</f>
        <v>6000</v>
      </c>
      <c r="F179" s="148">
        <f t="shared" si="66"/>
        <v>796.33685048775624</v>
      </c>
      <c r="G179" s="148">
        <f t="shared" si="68"/>
        <v>0</v>
      </c>
      <c r="H179" s="148">
        <f t="shared" si="68"/>
        <v>0</v>
      </c>
      <c r="I179" s="148"/>
      <c r="J179" s="148"/>
      <c r="K179" s="148"/>
      <c r="L179" s="149" t="e">
        <f t="shared" si="54"/>
        <v>#DIV/0!</v>
      </c>
      <c r="M179" s="149" t="e">
        <f t="shared" si="56"/>
        <v>#DIV/0!</v>
      </c>
    </row>
    <row r="180" spans="1:13" ht="25.5" hidden="1" x14ac:dyDescent="0.25">
      <c r="A180" s="157">
        <v>3221</v>
      </c>
      <c r="B180" s="158"/>
      <c r="C180" s="159"/>
      <c r="D180" s="160" t="s">
        <v>118</v>
      </c>
      <c r="E180" s="161">
        <v>6000</v>
      </c>
      <c r="F180" s="161">
        <f t="shared" si="66"/>
        <v>796.33685048775624</v>
      </c>
      <c r="G180" s="161"/>
      <c r="H180" s="161">
        <f>G180/7.5345</f>
        <v>0</v>
      </c>
      <c r="I180" s="161"/>
      <c r="J180" s="161"/>
      <c r="K180" s="161"/>
      <c r="L180" s="169" t="e">
        <f t="shared" si="54"/>
        <v>#DIV/0!</v>
      </c>
      <c r="M180" s="169" t="e">
        <f t="shared" si="56"/>
        <v>#DIV/0!</v>
      </c>
    </row>
    <row r="181" spans="1:13" hidden="1" x14ac:dyDescent="0.25">
      <c r="A181" s="164">
        <v>3222</v>
      </c>
      <c r="B181" s="165"/>
      <c r="C181" s="166"/>
      <c r="D181" s="160" t="s">
        <v>38</v>
      </c>
      <c r="E181" s="161">
        <v>150000</v>
      </c>
      <c r="F181" s="161">
        <f t="shared" si="66"/>
        <v>19908.421262193908</v>
      </c>
      <c r="G181" s="161"/>
      <c r="H181" s="161"/>
      <c r="I181" s="161"/>
      <c r="J181" s="161"/>
      <c r="K181" s="161"/>
      <c r="L181" s="169" t="e">
        <f t="shared" si="54"/>
        <v>#DIV/0!</v>
      </c>
      <c r="M181" s="169" t="e">
        <f t="shared" si="56"/>
        <v>#DIV/0!</v>
      </c>
    </row>
    <row r="182" spans="1:13" hidden="1" x14ac:dyDescent="0.25">
      <c r="A182" s="164">
        <v>3236</v>
      </c>
      <c r="B182" s="165"/>
      <c r="C182" s="166"/>
      <c r="D182" s="160" t="s">
        <v>119</v>
      </c>
      <c r="E182" s="161">
        <v>10000</v>
      </c>
      <c r="F182" s="161">
        <f>E182/7.5345</f>
        <v>1327.2280841462605</v>
      </c>
      <c r="G182" s="161"/>
      <c r="H182" s="161"/>
      <c r="I182" s="161"/>
      <c r="J182" s="161"/>
      <c r="K182" s="161"/>
      <c r="L182" s="169" t="e">
        <f t="shared" si="54"/>
        <v>#DIV/0!</v>
      </c>
      <c r="M182" s="169" t="e">
        <f t="shared" si="56"/>
        <v>#DIV/0!</v>
      </c>
    </row>
    <row r="183" spans="1:13" s="19" customFormat="1" hidden="1" x14ac:dyDescent="0.25">
      <c r="A183" s="154">
        <v>323</v>
      </c>
      <c r="B183" s="155"/>
      <c r="C183" s="156"/>
      <c r="D183" s="147" t="s">
        <v>40</v>
      </c>
      <c r="E183" s="148">
        <f t="shared" ref="E183:H183" si="69">E184+E185</f>
        <v>0</v>
      </c>
      <c r="F183" s="148">
        <f t="shared" si="69"/>
        <v>0</v>
      </c>
      <c r="G183" s="148">
        <f t="shared" si="69"/>
        <v>0</v>
      </c>
      <c r="H183" s="148">
        <f t="shared" si="69"/>
        <v>0</v>
      </c>
      <c r="I183" s="148"/>
      <c r="J183" s="148"/>
      <c r="K183" s="148"/>
      <c r="L183" s="149" t="e">
        <f t="shared" si="54"/>
        <v>#DIV/0!</v>
      </c>
      <c r="M183" s="149" t="e">
        <f t="shared" si="56"/>
        <v>#DIV/0!</v>
      </c>
    </row>
    <row r="184" spans="1:13" hidden="1" x14ac:dyDescent="0.25">
      <c r="A184" s="157">
        <v>3231</v>
      </c>
      <c r="B184" s="158"/>
      <c r="C184" s="159"/>
      <c r="D184" s="160" t="s">
        <v>41</v>
      </c>
      <c r="E184" s="161"/>
      <c r="F184" s="161"/>
      <c r="G184" s="161"/>
      <c r="H184" s="161"/>
      <c r="I184" s="161"/>
      <c r="J184" s="161"/>
      <c r="K184" s="161"/>
      <c r="L184" s="169" t="e">
        <f t="shared" si="54"/>
        <v>#DIV/0!</v>
      </c>
      <c r="M184" s="169" t="e">
        <f t="shared" si="56"/>
        <v>#DIV/0!</v>
      </c>
    </row>
    <row r="185" spans="1:13" hidden="1" x14ac:dyDescent="0.25">
      <c r="A185" s="157">
        <v>3239</v>
      </c>
      <c r="B185" s="158"/>
      <c r="C185" s="159"/>
      <c r="D185" s="160" t="s">
        <v>48</v>
      </c>
      <c r="E185" s="161"/>
      <c r="F185" s="161"/>
      <c r="G185" s="161"/>
      <c r="H185" s="161">
        <f>G185/7.5345</f>
        <v>0</v>
      </c>
      <c r="I185" s="161"/>
      <c r="J185" s="161"/>
      <c r="K185" s="161"/>
      <c r="L185" s="169" t="e">
        <f t="shared" si="54"/>
        <v>#DIV/0!</v>
      </c>
      <c r="M185" s="169" t="e">
        <f t="shared" si="56"/>
        <v>#DIV/0!</v>
      </c>
    </row>
    <row r="186" spans="1:13" s="19" customFormat="1" ht="25.5" hidden="1" x14ac:dyDescent="0.25">
      <c r="A186" s="154">
        <v>329</v>
      </c>
      <c r="B186" s="155"/>
      <c r="C186" s="156"/>
      <c r="D186" s="147" t="s">
        <v>49</v>
      </c>
      <c r="E186" s="148">
        <f t="shared" ref="E186:H186" si="70">E187+E188</f>
        <v>0</v>
      </c>
      <c r="F186" s="148">
        <f t="shared" si="70"/>
        <v>0</v>
      </c>
      <c r="G186" s="148">
        <f t="shared" si="70"/>
        <v>0</v>
      </c>
      <c r="H186" s="148">
        <f t="shared" si="70"/>
        <v>0</v>
      </c>
      <c r="I186" s="148"/>
      <c r="J186" s="148"/>
      <c r="K186" s="148"/>
      <c r="L186" s="149" t="e">
        <f t="shared" si="54"/>
        <v>#DIV/0!</v>
      </c>
      <c r="M186" s="149" t="e">
        <f t="shared" si="56"/>
        <v>#DIV/0!</v>
      </c>
    </row>
    <row r="187" spans="1:13" hidden="1" x14ac:dyDescent="0.25">
      <c r="A187" s="157">
        <v>3293</v>
      </c>
      <c r="B187" s="158"/>
      <c r="C187" s="159"/>
      <c r="D187" s="160" t="s">
        <v>51</v>
      </c>
      <c r="E187" s="161"/>
      <c r="F187" s="161"/>
      <c r="G187" s="161"/>
      <c r="H187" s="161"/>
      <c r="I187" s="161"/>
      <c r="J187" s="161"/>
      <c r="K187" s="161"/>
      <c r="L187" s="169" t="e">
        <f t="shared" si="54"/>
        <v>#DIV/0!</v>
      </c>
      <c r="M187" s="169" t="e">
        <f t="shared" si="56"/>
        <v>#DIV/0!</v>
      </c>
    </row>
    <row r="188" spans="1:13" ht="25.5" hidden="1" x14ac:dyDescent="0.25">
      <c r="A188" s="157">
        <v>3299</v>
      </c>
      <c r="B188" s="158"/>
      <c r="C188" s="159"/>
      <c r="D188" s="160" t="s">
        <v>49</v>
      </c>
      <c r="E188" s="161"/>
      <c r="F188" s="161"/>
      <c r="G188" s="161"/>
      <c r="H188" s="161">
        <f>G188/7.5345</f>
        <v>0</v>
      </c>
      <c r="I188" s="161"/>
      <c r="J188" s="161"/>
      <c r="K188" s="161"/>
      <c r="L188" s="169" t="e">
        <f t="shared" si="54"/>
        <v>#DIV/0!</v>
      </c>
      <c r="M188" s="169" t="e">
        <f t="shared" si="56"/>
        <v>#DIV/0!</v>
      </c>
    </row>
    <row r="189" spans="1:13" s="19" customFormat="1" ht="25.5" hidden="1" x14ac:dyDescent="0.25">
      <c r="A189" s="150" t="s">
        <v>110</v>
      </c>
      <c r="B189" s="151"/>
      <c r="C189" s="152"/>
      <c r="D189" s="153" t="s">
        <v>120</v>
      </c>
      <c r="E189" s="148">
        <f t="shared" ref="E189:H192" si="71">E190</f>
        <v>0</v>
      </c>
      <c r="F189" s="148">
        <f t="shared" si="71"/>
        <v>0</v>
      </c>
      <c r="G189" s="148">
        <f t="shared" si="71"/>
        <v>0</v>
      </c>
      <c r="H189" s="148">
        <f t="shared" si="71"/>
        <v>0</v>
      </c>
      <c r="I189" s="148"/>
      <c r="J189" s="148"/>
      <c r="K189" s="148"/>
      <c r="L189" s="149" t="e">
        <f t="shared" si="54"/>
        <v>#DIV/0!</v>
      </c>
      <c r="M189" s="149" t="e">
        <f t="shared" si="56"/>
        <v>#DIV/0!</v>
      </c>
    </row>
    <row r="190" spans="1:13" s="19" customFormat="1" hidden="1" x14ac:dyDescent="0.25">
      <c r="A190" s="144">
        <v>3</v>
      </c>
      <c r="B190" s="145"/>
      <c r="C190" s="146"/>
      <c r="D190" s="147" t="s">
        <v>25</v>
      </c>
      <c r="E190" s="148">
        <f t="shared" si="71"/>
        <v>0</v>
      </c>
      <c r="F190" s="148">
        <f t="shared" si="71"/>
        <v>0</v>
      </c>
      <c r="G190" s="148">
        <f t="shared" si="71"/>
        <v>0</v>
      </c>
      <c r="H190" s="148">
        <f t="shared" si="71"/>
        <v>0</v>
      </c>
      <c r="I190" s="148"/>
      <c r="J190" s="148"/>
      <c r="K190" s="148"/>
      <c r="L190" s="149" t="e">
        <f t="shared" si="54"/>
        <v>#DIV/0!</v>
      </c>
      <c r="M190" s="149" t="e">
        <f t="shared" si="56"/>
        <v>#DIV/0!</v>
      </c>
    </row>
    <row r="191" spans="1:13" s="19" customFormat="1" hidden="1" x14ac:dyDescent="0.25">
      <c r="A191" s="154">
        <v>32</v>
      </c>
      <c r="B191" s="155"/>
      <c r="C191" s="156"/>
      <c r="D191" s="147" t="s">
        <v>31</v>
      </c>
      <c r="E191" s="148">
        <f t="shared" si="71"/>
        <v>0</v>
      </c>
      <c r="F191" s="148">
        <f t="shared" si="71"/>
        <v>0</v>
      </c>
      <c r="G191" s="148">
        <f t="shared" si="71"/>
        <v>0</v>
      </c>
      <c r="H191" s="148">
        <f t="shared" si="71"/>
        <v>0</v>
      </c>
      <c r="I191" s="148"/>
      <c r="J191" s="148"/>
      <c r="K191" s="148"/>
      <c r="L191" s="149" t="e">
        <f t="shared" si="54"/>
        <v>#DIV/0!</v>
      </c>
      <c r="M191" s="149" t="e">
        <f t="shared" si="56"/>
        <v>#DIV/0!</v>
      </c>
    </row>
    <row r="192" spans="1:13" s="19" customFormat="1" hidden="1" x14ac:dyDescent="0.25">
      <c r="A192" s="154">
        <v>323</v>
      </c>
      <c r="B192" s="155"/>
      <c r="C192" s="156"/>
      <c r="D192" s="147" t="s">
        <v>40</v>
      </c>
      <c r="E192" s="148">
        <f t="shared" si="71"/>
        <v>0</v>
      </c>
      <c r="F192" s="148">
        <f t="shared" si="71"/>
        <v>0</v>
      </c>
      <c r="G192" s="148">
        <f t="shared" si="71"/>
        <v>0</v>
      </c>
      <c r="H192" s="148">
        <f t="shared" si="71"/>
        <v>0</v>
      </c>
      <c r="I192" s="148"/>
      <c r="J192" s="148"/>
      <c r="K192" s="148"/>
      <c r="L192" s="149" t="e">
        <f t="shared" si="54"/>
        <v>#DIV/0!</v>
      </c>
      <c r="M192" s="149" t="e">
        <f t="shared" si="56"/>
        <v>#DIV/0!</v>
      </c>
    </row>
    <row r="193" spans="1:13" hidden="1" x14ac:dyDescent="0.25">
      <c r="A193" s="157">
        <v>3237</v>
      </c>
      <c r="B193" s="158"/>
      <c r="C193" s="159"/>
      <c r="D193" s="160" t="s">
        <v>46</v>
      </c>
      <c r="E193" s="161"/>
      <c r="F193" s="161">
        <f>E193/7.5345</f>
        <v>0</v>
      </c>
      <c r="G193" s="161"/>
      <c r="H193" s="161"/>
      <c r="I193" s="161"/>
      <c r="J193" s="161"/>
      <c r="K193" s="161"/>
      <c r="L193" s="169" t="e">
        <f t="shared" si="54"/>
        <v>#DIV/0!</v>
      </c>
      <c r="M193" s="169" t="e">
        <f t="shared" si="56"/>
        <v>#DIV/0!</v>
      </c>
    </row>
    <row r="194" spans="1:13" s="19" customFormat="1" hidden="1" x14ac:dyDescent="0.25">
      <c r="A194" s="150" t="s">
        <v>110</v>
      </c>
      <c r="B194" s="151"/>
      <c r="C194" s="152"/>
      <c r="D194" s="153" t="s">
        <v>158</v>
      </c>
      <c r="E194" s="148">
        <f t="shared" ref="E194:H194" si="72">E195</f>
        <v>4000</v>
      </c>
      <c r="F194" s="148">
        <f t="shared" si="72"/>
        <v>530.89123365850423</v>
      </c>
      <c r="G194" s="148">
        <f t="shared" si="72"/>
        <v>0</v>
      </c>
      <c r="H194" s="148">
        <f t="shared" si="72"/>
        <v>0</v>
      </c>
      <c r="I194" s="148"/>
      <c r="J194" s="148"/>
      <c r="K194" s="148"/>
      <c r="L194" s="149" t="e">
        <f t="shared" si="54"/>
        <v>#DIV/0!</v>
      </c>
      <c r="M194" s="149" t="e">
        <f t="shared" si="56"/>
        <v>#DIV/0!</v>
      </c>
    </row>
    <row r="195" spans="1:13" s="19" customFormat="1" hidden="1" x14ac:dyDescent="0.25">
      <c r="A195" s="144">
        <v>3</v>
      </c>
      <c r="B195" s="145"/>
      <c r="C195" s="146"/>
      <c r="D195" s="147" t="s">
        <v>25</v>
      </c>
      <c r="E195" s="148">
        <f t="shared" ref="E195:H195" si="73">E196+E199</f>
        <v>4000</v>
      </c>
      <c r="F195" s="148">
        <f t="shared" si="73"/>
        <v>530.89123365850423</v>
      </c>
      <c r="G195" s="148">
        <f t="shared" si="73"/>
        <v>0</v>
      </c>
      <c r="H195" s="148">
        <f t="shared" si="73"/>
        <v>0</v>
      </c>
      <c r="I195" s="148"/>
      <c r="J195" s="148"/>
      <c r="K195" s="148"/>
      <c r="L195" s="149" t="e">
        <f t="shared" si="54"/>
        <v>#DIV/0!</v>
      </c>
      <c r="M195" s="149" t="e">
        <f t="shared" si="56"/>
        <v>#DIV/0!</v>
      </c>
    </row>
    <row r="196" spans="1:13" s="19" customFormat="1" hidden="1" x14ac:dyDescent="0.25">
      <c r="A196" s="154">
        <v>31</v>
      </c>
      <c r="B196" s="155"/>
      <c r="C196" s="156"/>
      <c r="D196" s="147" t="s">
        <v>26</v>
      </c>
      <c r="E196" s="148">
        <f t="shared" ref="E196:H197" si="74">E197</f>
        <v>0</v>
      </c>
      <c r="F196" s="148">
        <f t="shared" si="74"/>
        <v>0</v>
      </c>
      <c r="G196" s="148">
        <f t="shared" si="74"/>
        <v>0</v>
      </c>
      <c r="H196" s="148">
        <f t="shared" si="74"/>
        <v>0</v>
      </c>
      <c r="I196" s="148"/>
      <c r="J196" s="148"/>
      <c r="K196" s="148"/>
      <c r="L196" s="149" t="e">
        <f t="shared" si="54"/>
        <v>#DIV/0!</v>
      </c>
      <c r="M196" s="149" t="e">
        <f t="shared" si="56"/>
        <v>#DIV/0!</v>
      </c>
    </row>
    <row r="197" spans="1:13" s="19" customFormat="1" hidden="1" x14ac:dyDescent="0.25">
      <c r="A197" s="154">
        <v>312</v>
      </c>
      <c r="B197" s="155"/>
      <c r="C197" s="156"/>
      <c r="D197" s="147" t="s">
        <v>28</v>
      </c>
      <c r="E197" s="148">
        <f t="shared" si="74"/>
        <v>0</v>
      </c>
      <c r="F197" s="148">
        <f t="shared" si="74"/>
        <v>0</v>
      </c>
      <c r="G197" s="148">
        <f t="shared" si="74"/>
        <v>0</v>
      </c>
      <c r="H197" s="148">
        <f t="shared" si="74"/>
        <v>0</v>
      </c>
      <c r="I197" s="148"/>
      <c r="J197" s="148"/>
      <c r="K197" s="148"/>
      <c r="L197" s="149" t="e">
        <f t="shared" si="54"/>
        <v>#DIV/0!</v>
      </c>
      <c r="M197" s="149" t="e">
        <f t="shared" si="56"/>
        <v>#DIV/0!</v>
      </c>
    </row>
    <row r="198" spans="1:13" hidden="1" x14ac:dyDescent="0.25">
      <c r="A198" s="157">
        <v>3121</v>
      </c>
      <c r="B198" s="158"/>
      <c r="C198" s="159"/>
      <c r="D198" s="160" t="s">
        <v>28</v>
      </c>
      <c r="E198" s="161"/>
      <c r="F198" s="161">
        <f>E198/7.5345</f>
        <v>0</v>
      </c>
      <c r="G198" s="161"/>
      <c r="H198" s="161">
        <f>G198/7.5345</f>
        <v>0</v>
      </c>
      <c r="I198" s="161"/>
      <c r="J198" s="161"/>
      <c r="K198" s="161"/>
      <c r="L198" s="169" t="e">
        <f t="shared" si="54"/>
        <v>#DIV/0!</v>
      </c>
      <c r="M198" s="169" t="e">
        <f t="shared" si="56"/>
        <v>#DIV/0!</v>
      </c>
    </row>
    <row r="199" spans="1:13" s="19" customFormat="1" hidden="1" x14ac:dyDescent="0.25">
      <c r="A199" s="154">
        <v>32</v>
      </c>
      <c r="B199" s="155"/>
      <c r="C199" s="156"/>
      <c r="D199" s="147" t="s">
        <v>31</v>
      </c>
      <c r="E199" s="148">
        <f t="shared" ref="E199:H199" si="75">E200+E202+E206</f>
        <v>4000</v>
      </c>
      <c r="F199" s="148">
        <f>E199/7.5345</f>
        <v>530.89123365850423</v>
      </c>
      <c r="G199" s="148">
        <f t="shared" si="75"/>
        <v>0</v>
      </c>
      <c r="H199" s="148">
        <f t="shared" si="75"/>
        <v>0</v>
      </c>
      <c r="I199" s="148"/>
      <c r="J199" s="148"/>
      <c r="K199" s="148"/>
      <c r="L199" s="149" t="e">
        <f t="shared" si="54"/>
        <v>#DIV/0!</v>
      </c>
      <c r="M199" s="149" t="e">
        <f t="shared" si="56"/>
        <v>#DIV/0!</v>
      </c>
    </row>
    <row r="200" spans="1:13" s="19" customFormat="1" hidden="1" x14ac:dyDescent="0.25">
      <c r="A200" s="154">
        <v>321</v>
      </c>
      <c r="B200" s="155"/>
      <c r="C200" s="156"/>
      <c r="D200" s="147" t="s">
        <v>32</v>
      </c>
      <c r="E200" s="148">
        <f t="shared" ref="E200:H200" si="76">E201</f>
        <v>0</v>
      </c>
      <c r="F200" s="148">
        <f t="shared" si="76"/>
        <v>0</v>
      </c>
      <c r="G200" s="148">
        <f t="shared" si="76"/>
        <v>0</v>
      </c>
      <c r="H200" s="148">
        <f t="shared" si="76"/>
        <v>0</v>
      </c>
      <c r="I200" s="148"/>
      <c r="J200" s="148"/>
      <c r="K200" s="148"/>
      <c r="L200" s="149" t="e">
        <f t="shared" ref="L200:L263" si="77">(K200/I200)*100</f>
        <v>#DIV/0!</v>
      </c>
      <c r="M200" s="149" t="e">
        <f t="shared" si="56"/>
        <v>#DIV/0!</v>
      </c>
    </row>
    <row r="201" spans="1:13" hidden="1" x14ac:dyDescent="0.25">
      <c r="A201" s="157">
        <v>3211</v>
      </c>
      <c r="B201" s="158"/>
      <c r="C201" s="159"/>
      <c r="D201" s="160" t="s">
        <v>33</v>
      </c>
      <c r="E201" s="161"/>
      <c r="F201" s="161">
        <f>E201/7.5345</f>
        <v>0</v>
      </c>
      <c r="G201" s="161"/>
      <c r="H201" s="161">
        <f>G201/7.5345</f>
        <v>0</v>
      </c>
      <c r="I201" s="161"/>
      <c r="J201" s="161"/>
      <c r="K201" s="161"/>
      <c r="L201" s="169" t="e">
        <f t="shared" si="77"/>
        <v>#DIV/0!</v>
      </c>
      <c r="M201" s="169" t="e">
        <f t="shared" ref="M201:M264" si="78">(K201/J201)*100</f>
        <v>#DIV/0!</v>
      </c>
    </row>
    <row r="202" spans="1:13" s="19" customFormat="1" hidden="1" x14ac:dyDescent="0.25">
      <c r="A202" s="154">
        <v>323</v>
      </c>
      <c r="B202" s="155"/>
      <c r="C202" s="156"/>
      <c r="D202" s="147" t="s">
        <v>40</v>
      </c>
      <c r="E202" s="148">
        <f t="shared" ref="E202:G202" si="79">E203+E204+E205</f>
        <v>0</v>
      </c>
      <c r="F202" s="148">
        <f t="shared" si="79"/>
        <v>0</v>
      </c>
      <c r="G202" s="148">
        <f t="shared" si="79"/>
        <v>0</v>
      </c>
      <c r="H202" s="148">
        <v>0</v>
      </c>
      <c r="I202" s="148"/>
      <c r="J202" s="148"/>
      <c r="K202" s="148"/>
      <c r="L202" s="149" t="e">
        <f t="shared" si="77"/>
        <v>#DIV/0!</v>
      </c>
      <c r="M202" s="149" t="e">
        <f t="shared" si="78"/>
        <v>#DIV/0!</v>
      </c>
    </row>
    <row r="203" spans="1:13" hidden="1" x14ac:dyDescent="0.25">
      <c r="A203" s="157">
        <v>3236</v>
      </c>
      <c r="B203" s="158"/>
      <c r="C203" s="159"/>
      <c r="D203" s="160" t="s">
        <v>45</v>
      </c>
      <c r="E203" s="161"/>
      <c r="F203" s="161">
        <f t="shared" ref="F203:F207" si="80">E203/7.5345</f>
        <v>0</v>
      </c>
      <c r="G203" s="161"/>
      <c r="H203" s="161"/>
      <c r="I203" s="161"/>
      <c r="J203" s="161"/>
      <c r="K203" s="161"/>
      <c r="L203" s="169" t="e">
        <f t="shared" si="77"/>
        <v>#DIV/0!</v>
      </c>
      <c r="M203" s="169" t="e">
        <f t="shared" si="78"/>
        <v>#DIV/0!</v>
      </c>
    </row>
    <row r="204" spans="1:13" hidden="1" x14ac:dyDescent="0.25">
      <c r="A204" s="157">
        <v>3237</v>
      </c>
      <c r="B204" s="158"/>
      <c r="C204" s="159"/>
      <c r="D204" s="160" t="s">
        <v>46</v>
      </c>
      <c r="E204" s="161"/>
      <c r="F204" s="161">
        <f t="shared" si="80"/>
        <v>0</v>
      </c>
      <c r="G204" s="161"/>
      <c r="H204" s="161">
        <f>G204/7.5345</f>
        <v>0</v>
      </c>
      <c r="I204" s="161"/>
      <c r="J204" s="161"/>
      <c r="K204" s="161"/>
      <c r="L204" s="169" t="e">
        <f t="shared" si="77"/>
        <v>#DIV/0!</v>
      </c>
      <c r="M204" s="169" t="e">
        <f t="shared" si="78"/>
        <v>#DIV/0!</v>
      </c>
    </row>
    <row r="205" spans="1:13" hidden="1" x14ac:dyDescent="0.25">
      <c r="A205" s="157">
        <v>3239</v>
      </c>
      <c r="B205" s="158"/>
      <c r="C205" s="159"/>
      <c r="D205" s="160" t="s">
        <v>48</v>
      </c>
      <c r="E205" s="161"/>
      <c r="F205" s="161"/>
      <c r="G205" s="161"/>
      <c r="H205" s="161">
        <f>G205/7.5345</f>
        <v>0</v>
      </c>
      <c r="I205" s="161"/>
      <c r="J205" s="161"/>
      <c r="K205" s="161"/>
      <c r="L205" s="169" t="e">
        <f t="shared" si="77"/>
        <v>#DIV/0!</v>
      </c>
      <c r="M205" s="169" t="e">
        <f t="shared" si="78"/>
        <v>#DIV/0!</v>
      </c>
    </row>
    <row r="206" spans="1:13" s="19" customFormat="1" ht="25.5" hidden="1" x14ac:dyDescent="0.25">
      <c r="A206" s="154">
        <v>329</v>
      </c>
      <c r="B206" s="155"/>
      <c r="C206" s="156"/>
      <c r="D206" s="147" t="s">
        <v>49</v>
      </c>
      <c r="E206" s="148">
        <f t="shared" ref="E206:H206" si="81">E207</f>
        <v>4000</v>
      </c>
      <c r="F206" s="148">
        <f t="shared" si="81"/>
        <v>530.89123365850423</v>
      </c>
      <c r="G206" s="148">
        <f t="shared" si="81"/>
        <v>0</v>
      </c>
      <c r="H206" s="148">
        <f t="shared" si="81"/>
        <v>0</v>
      </c>
      <c r="I206" s="148"/>
      <c r="J206" s="148"/>
      <c r="K206" s="148"/>
      <c r="L206" s="149" t="e">
        <f t="shared" si="77"/>
        <v>#DIV/0!</v>
      </c>
      <c r="M206" s="149" t="e">
        <f t="shared" si="78"/>
        <v>#DIV/0!</v>
      </c>
    </row>
    <row r="207" spans="1:13" ht="25.5" hidden="1" x14ac:dyDescent="0.25">
      <c r="A207" s="157">
        <v>3299</v>
      </c>
      <c r="B207" s="158"/>
      <c r="C207" s="159"/>
      <c r="D207" s="160" t="s">
        <v>49</v>
      </c>
      <c r="E207" s="161">
        <v>4000</v>
      </c>
      <c r="F207" s="161">
        <f t="shared" si="80"/>
        <v>530.89123365850423</v>
      </c>
      <c r="G207" s="161"/>
      <c r="H207" s="161"/>
      <c r="I207" s="161"/>
      <c r="J207" s="161"/>
      <c r="K207" s="161"/>
      <c r="L207" s="169" t="e">
        <f t="shared" si="77"/>
        <v>#DIV/0!</v>
      </c>
      <c r="M207" s="169" t="e">
        <f t="shared" si="78"/>
        <v>#DIV/0!</v>
      </c>
    </row>
    <row r="208" spans="1:13" s="19" customFormat="1" x14ac:dyDescent="0.25">
      <c r="A208" s="150" t="s">
        <v>124</v>
      </c>
      <c r="B208" s="151"/>
      <c r="C208" s="152"/>
      <c r="D208" s="153" t="s">
        <v>159</v>
      </c>
      <c r="E208" s="148" t="e">
        <f t="shared" ref="E208:H208" si="82">E209</f>
        <v>#REF!</v>
      </c>
      <c r="F208" s="148" t="e">
        <f t="shared" si="82"/>
        <v>#REF!</v>
      </c>
      <c r="G208" s="148" t="e">
        <f t="shared" si="82"/>
        <v>#REF!</v>
      </c>
      <c r="H208" s="148">
        <f t="shared" si="82"/>
        <v>0</v>
      </c>
      <c r="I208" s="148">
        <v>420</v>
      </c>
      <c r="J208" s="148">
        <v>0</v>
      </c>
      <c r="K208" s="148">
        <v>920</v>
      </c>
      <c r="L208" s="149">
        <f t="shared" si="77"/>
        <v>219.04761904761907</v>
      </c>
      <c r="M208" s="149" t="s">
        <v>211</v>
      </c>
    </row>
    <row r="209" spans="1:13" s="19" customFormat="1" x14ac:dyDescent="0.25">
      <c r="A209" s="144">
        <v>3</v>
      </c>
      <c r="B209" s="145"/>
      <c r="C209" s="146"/>
      <c r="D209" s="147" t="s">
        <v>25</v>
      </c>
      <c r="E209" s="148" t="e">
        <f t="shared" ref="E209:H209" si="83">E210+E213</f>
        <v>#REF!</v>
      </c>
      <c r="F209" s="148" t="e">
        <f t="shared" si="83"/>
        <v>#REF!</v>
      </c>
      <c r="G209" s="148" t="e">
        <f t="shared" si="83"/>
        <v>#REF!</v>
      </c>
      <c r="H209" s="148">
        <f t="shared" si="83"/>
        <v>0</v>
      </c>
      <c r="I209" s="148">
        <v>0</v>
      </c>
      <c r="J209" s="148">
        <v>0</v>
      </c>
      <c r="K209" s="148">
        <v>920</v>
      </c>
      <c r="L209" s="149" t="s">
        <v>211</v>
      </c>
      <c r="M209" s="149" t="s">
        <v>211</v>
      </c>
    </row>
    <row r="210" spans="1:13" s="19" customFormat="1" x14ac:dyDescent="0.25">
      <c r="A210" s="154">
        <v>31</v>
      </c>
      <c r="B210" s="155"/>
      <c r="C210" s="156"/>
      <c r="D210" s="147" t="s">
        <v>26</v>
      </c>
      <c r="E210" s="148">
        <f t="shared" ref="E210:H211" si="84">E211</f>
        <v>0</v>
      </c>
      <c r="F210" s="148">
        <f t="shared" si="84"/>
        <v>0</v>
      </c>
      <c r="G210" s="148">
        <f t="shared" si="84"/>
        <v>0</v>
      </c>
      <c r="H210" s="148">
        <f t="shared" si="84"/>
        <v>0</v>
      </c>
      <c r="I210" s="148">
        <v>0</v>
      </c>
      <c r="J210" s="148">
        <v>0</v>
      </c>
      <c r="K210" s="148">
        <v>0</v>
      </c>
      <c r="L210" s="149" t="s">
        <v>211</v>
      </c>
      <c r="M210" s="149" t="s">
        <v>211</v>
      </c>
    </row>
    <row r="211" spans="1:13" s="19" customFormat="1" x14ac:dyDescent="0.25">
      <c r="A211" s="154">
        <v>312</v>
      </c>
      <c r="B211" s="155"/>
      <c r="C211" s="156"/>
      <c r="D211" s="147" t="s">
        <v>28</v>
      </c>
      <c r="E211" s="148">
        <f t="shared" si="84"/>
        <v>0</v>
      </c>
      <c r="F211" s="148">
        <f t="shared" si="84"/>
        <v>0</v>
      </c>
      <c r="G211" s="148">
        <f t="shared" si="84"/>
        <v>0</v>
      </c>
      <c r="H211" s="148">
        <f t="shared" si="84"/>
        <v>0</v>
      </c>
      <c r="I211" s="148">
        <v>0</v>
      </c>
      <c r="J211" s="148">
        <v>0</v>
      </c>
      <c r="K211" s="148">
        <v>0</v>
      </c>
      <c r="L211" s="149" t="s">
        <v>211</v>
      </c>
      <c r="M211" s="149" t="s">
        <v>211</v>
      </c>
    </row>
    <row r="212" spans="1:13" hidden="1" x14ac:dyDescent="0.25">
      <c r="A212" s="157">
        <v>3121</v>
      </c>
      <c r="B212" s="158"/>
      <c r="C212" s="159"/>
      <c r="D212" s="160" t="s">
        <v>28</v>
      </c>
      <c r="E212" s="161"/>
      <c r="F212" s="161">
        <f>E212/7.5345</f>
        <v>0</v>
      </c>
      <c r="G212" s="161"/>
      <c r="H212" s="161">
        <f>G212/7.5345</f>
        <v>0</v>
      </c>
      <c r="I212" s="161"/>
      <c r="J212" s="161"/>
      <c r="K212" s="161"/>
      <c r="L212" s="169" t="e">
        <f t="shared" si="77"/>
        <v>#DIV/0!</v>
      </c>
      <c r="M212" s="169" t="e">
        <f t="shared" si="78"/>
        <v>#DIV/0!</v>
      </c>
    </row>
    <row r="213" spans="1:13" s="19" customFormat="1" x14ac:dyDescent="0.25">
      <c r="A213" s="154">
        <v>32</v>
      </c>
      <c r="B213" s="155"/>
      <c r="C213" s="156"/>
      <c r="D213" s="147" t="s">
        <v>31</v>
      </c>
      <c r="E213" s="148" t="e">
        <f>#REF!+E215+E219</f>
        <v>#REF!</v>
      </c>
      <c r="F213" s="148" t="e">
        <f>E213/7.5345</f>
        <v>#REF!</v>
      </c>
      <c r="G213" s="148" t="e">
        <f>#REF!+G215+G219</f>
        <v>#REF!</v>
      </c>
      <c r="H213" s="148">
        <v>0</v>
      </c>
      <c r="I213" s="148">
        <v>420</v>
      </c>
      <c r="J213" s="148">
        <v>0</v>
      </c>
      <c r="K213" s="148">
        <v>920</v>
      </c>
      <c r="L213" s="149">
        <f t="shared" si="77"/>
        <v>219.04761904761907</v>
      </c>
      <c r="M213" s="149" t="s">
        <v>211</v>
      </c>
    </row>
    <row r="214" spans="1:13" hidden="1" x14ac:dyDescent="0.25">
      <c r="A214" s="157">
        <v>3211</v>
      </c>
      <c r="B214" s="158"/>
      <c r="C214" s="159"/>
      <c r="D214" s="160" t="s">
        <v>33</v>
      </c>
      <c r="E214" s="161"/>
      <c r="F214" s="161">
        <f>E214/7.5345</f>
        <v>0</v>
      </c>
      <c r="G214" s="161"/>
      <c r="H214" s="161">
        <f>G214/7.5345</f>
        <v>0</v>
      </c>
      <c r="I214" s="161"/>
      <c r="J214" s="161"/>
      <c r="K214" s="161"/>
      <c r="L214" s="169" t="e">
        <f t="shared" si="77"/>
        <v>#DIV/0!</v>
      </c>
      <c r="M214" s="169" t="e">
        <f t="shared" si="78"/>
        <v>#DIV/0!</v>
      </c>
    </row>
    <row r="215" spans="1:13" s="19" customFormat="1" ht="38.25" x14ac:dyDescent="0.25">
      <c r="A215" s="150" t="s">
        <v>122</v>
      </c>
      <c r="B215" s="151"/>
      <c r="C215" s="152"/>
      <c r="D215" s="153" t="s">
        <v>123</v>
      </c>
      <c r="E215" s="148">
        <f t="shared" ref="E215:H216" si="85">E216</f>
        <v>0</v>
      </c>
      <c r="F215" s="148">
        <f t="shared" si="85"/>
        <v>0</v>
      </c>
      <c r="G215" s="148">
        <f t="shared" si="85"/>
        <v>0</v>
      </c>
      <c r="H215" s="148">
        <f t="shared" si="85"/>
        <v>0</v>
      </c>
      <c r="I215" s="148">
        <v>0.01</v>
      </c>
      <c r="J215" s="148">
        <v>5</v>
      </c>
      <c r="K215" s="148">
        <v>0</v>
      </c>
      <c r="L215" s="149">
        <f t="shared" si="77"/>
        <v>0</v>
      </c>
      <c r="M215" s="149">
        <f t="shared" si="78"/>
        <v>0</v>
      </c>
    </row>
    <row r="216" spans="1:13" s="19" customFormat="1" x14ac:dyDescent="0.25">
      <c r="A216" s="144">
        <v>3</v>
      </c>
      <c r="B216" s="145"/>
      <c r="C216" s="146"/>
      <c r="D216" s="147" t="s">
        <v>25</v>
      </c>
      <c r="E216" s="148">
        <f t="shared" si="85"/>
        <v>0</v>
      </c>
      <c r="F216" s="148">
        <f t="shared" si="85"/>
        <v>0</v>
      </c>
      <c r="G216" s="148">
        <f t="shared" si="85"/>
        <v>0</v>
      </c>
      <c r="H216" s="148">
        <f t="shared" si="85"/>
        <v>0</v>
      </c>
      <c r="I216" s="148">
        <v>0.01</v>
      </c>
      <c r="J216" s="148">
        <v>5</v>
      </c>
      <c r="K216" s="148">
        <v>0</v>
      </c>
      <c r="L216" s="149">
        <f t="shared" si="77"/>
        <v>0</v>
      </c>
      <c r="M216" s="149">
        <f t="shared" si="78"/>
        <v>0</v>
      </c>
    </row>
    <row r="217" spans="1:13" s="19" customFormat="1" ht="25.5" x14ac:dyDescent="0.25">
      <c r="A217" s="154">
        <v>34</v>
      </c>
      <c r="B217" s="155"/>
      <c r="C217" s="156"/>
      <c r="D217" s="147" t="s">
        <v>57</v>
      </c>
      <c r="E217" s="148">
        <f>E219+E222</f>
        <v>0</v>
      </c>
      <c r="F217" s="148">
        <f>F219+F222</f>
        <v>0</v>
      </c>
      <c r="G217" s="148">
        <v>0</v>
      </c>
      <c r="H217" s="148">
        <v>0</v>
      </c>
      <c r="I217" s="148">
        <v>0.01</v>
      </c>
      <c r="J217" s="148">
        <v>5</v>
      </c>
      <c r="K217" s="148">
        <v>0</v>
      </c>
      <c r="L217" s="149">
        <f t="shared" si="77"/>
        <v>0</v>
      </c>
      <c r="M217" s="149">
        <f t="shared" si="78"/>
        <v>0</v>
      </c>
    </row>
    <row r="218" spans="1:13" s="19" customFormat="1" ht="25.5" hidden="1" x14ac:dyDescent="0.25">
      <c r="A218" s="171">
        <v>3433</v>
      </c>
      <c r="B218" s="172"/>
      <c r="C218" s="173"/>
      <c r="D218" s="147" t="s">
        <v>57</v>
      </c>
      <c r="E218" s="148">
        <v>0</v>
      </c>
      <c r="F218" s="148">
        <v>0</v>
      </c>
      <c r="G218" s="148">
        <v>0</v>
      </c>
      <c r="H218" s="148">
        <v>0</v>
      </c>
      <c r="I218" s="161"/>
      <c r="J218" s="161"/>
      <c r="K218" s="161"/>
      <c r="L218" s="169" t="e">
        <f t="shared" si="77"/>
        <v>#DIV/0!</v>
      </c>
      <c r="M218" s="169" t="e">
        <f t="shared" si="78"/>
        <v>#DIV/0!</v>
      </c>
    </row>
    <row r="219" spans="1:13" s="19" customFormat="1" hidden="1" x14ac:dyDescent="0.25">
      <c r="A219" s="150" t="s">
        <v>124</v>
      </c>
      <c r="B219" s="151"/>
      <c r="C219" s="152"/>
      <c r="D219" s="153" t="s">
        <v>125</v>
      </c>
      <c r="E219" s="148">
        <f t="shared" ref="E219:H220" si="86">E220</f>
        <v>0</v>
      </c>
      <c r="F219" s="148">
        <f t="shared" si="86"/>
        <v>0</v>
      </c>
      <c r="G219" s="148">
        <f t="shared" si="86"/>
        <v>10000</v>
      </c>
      <c r="H219" s="148">
        <f t="shared" si="86"/>
        <v>1327.2280841462605</v>
      </c>
      <c r="I219" s="148"/>
      <c r="J219" s="148"/>
      <c r="K219" s="148"/>
      <c r="L219" s="149" t="e">
        <f t="shared" si="77"/>
        <v>#DIV/0!</v>
      </c>
      <c r="M219" s="149" t="e">
        <f t="shared" si="78"/>
        <v>#DIV/0!</v>
      </c>
    </row>
    <row r="220" spans="1:13" s="19" customFormat="1" hidden="1" x14ac:dyDescent="0.25">
      <c r="A220" s="144">
        <v>3</v>
      </c>
      <c r="B220" s="145"/>
      <c r="C220" s="146"/>
      <c r="D220" s="147" t="s">
        <v>25</v>
      </c>
      <c r="E220" s="148">
        <f t="shared" si="86"/>
        <v>0</v>
      </c>
      <c r="F220" s="148">
        <f t="shared" si="86"/>
        <v>0</v>
      </c>
      <c r="G220" s="148">
        <f t="shared" si="86"/>
        <v>10000</v>
      </c>
      <c r="H220" s="148">
        <f t="shared" si="86"/>
        <v>1327.2280841462605</v>
      </c>
      <c r="I220" s="148"/>
      <c r="J220" s="148"/>
      <c r="K220" s="148"/>
      <c r="L220" s="149" t="e">
        <f t="shared" si="77"/>
        <v>#DIV/0!</v>
      </c>
      <c r="M220" s="149" t="e">
        <f t="shared" si="78"/>
        <v>#DIV/0!</v>
      </c>
    </row>
    <row r="221" spans="1:13" s="19" customFormat="1" hidden="1" x14ac:dyDescent="0.25">
      <c r="A221" s="154">
        <v>32</v>
      </c>
      <c r="B221" s="155"/>
      <c r="C221" s="156"/>
      <c r="D221" s="147" t="s">
        <v>31</v>
      </c>
      <c r="E221" s="148">
        <f t="shared" ref="E221:H221" si="87">E222+E225</f>
        <v>0</v>
      </c>
      <c r="F221" s="148">
        <f t="shared" si="87"/>
        <v>0</v>
      </c>
      <c r="G221" s="148">
        <f t="shared" si="87"/>
        <v>10000</v>
      </c>
      <c r="H221" s="148">
        <f t="shared" si="87"/>
        <v>1327.2280841462605</v>
      </c>
      <c r="I221" s="148"/>
      <c r="J221" s="148"/>
      <c r="K221" s="148"/>
      <c r="L221" s="149" t="e">
        <f t="shared" si="77"/>
        <v>#DIV/0!</v>
      </c>
      <c r="M221" s="149" t="e">
        <f t="shared" si="78"/>
        <v>#DIV/0!</v>
      </c>
    </row>
    <row r="222" spans="1:13" s="19" customFormat="1" hidden="1" x14ac:dyDescent="0.25">
      <c r="A222" s="154">
        <v>322</v>
      </c>
      <c r="B222" s="155"/>
      <c r="C222" s="156"/>
      <c r="D222" s="147" t="s">
        <v>36</v>
      </c>
      <c r="E222" s="148">
        <f t="shared" ref="E222:H222" si="88">E223+E224</f>
        <v>0</v>
      </c>
      <c r="F222" s="148">
        <f t="shared" si="88"/>
        <v>0</v>
      </c>
      <c r="G222" s="148">
        <f t="shared" si="88"/>
        <v>0</v>
      </c>
      <c r="H222" s="148">
        <f t="shared" si="88"/>
        <v>0</v>
      </c>
      <c r="I222" s="148"/>
      <c r="J222" s="148"/>
      <c r="K222" s="148"/>
      <c r="L222" s="149" t="e">
        <f t="shared" si="77"/>
        <v>#DIV/0!</v>
      </c>
      <c r="M222" s="149" t="e">
        <f t="shared" si="78"/>
        <v>#DIV/0!</v>
      </c>
    </row>
    <row r="223" spans="1:13" ht="25.5" hidden="1" x14ac:dyDescent="0.25">
      <c r="A223" s="157">
        <v>3221</v>
      </c>
      <c r="B223" s="158"/>
      <c r="C223" s="159"/>
      <c r="D223" s="160" t="s">
        <v>80</v>
      </c>
      <c r="E223" s="161"/>
      <c r="F223" s="161">
        <f t="shared" ref="F223:F224" si="89">E223/7.5345</f>
        <v>0</v>
      </c>
      <c r="G223" s="161"/>
      <c r="H223" s="161"/>
      <c r="I223" s="161"/>
      <c r="J223" s="161"/>
      <c r="K223" s="161"/>
      <c r="L223" s="169" t="e">
        <f t="shared" si="77"/>
        <v>#DIV/0!</v>
      </c>
      <c r="M223" s="169" t="e">
        <f t="shared" si="78"/>
        <v>#DIV/0!</v>
      </c>
    </row>
    <row r="224" spans="1:13" hidden="1" x14ac:dyDescent="0.25">
      <c r="A224" s="157">
        <v>3225</v>
      </c>
      <c r="B224" s="158"/>
      <c r="C224" s="159"/>
      <c r="D224" s="160" t="s">
        <v>81</v>
      </c>
      <c r="E224" s="161"/>
      <c r="F224" s="161">
        <f t="shared" si="89"/>
        <v>0</v>
      </c>
      <c r="G224" s="161"/>
      <c r="H224" s="161"/>
      <c r="I224" s="161"/>
      <c r="J224" s="161"/>
      <c r="K224" s="161"/>
      <c r="L224" s="169" t="e">
        <f t="shared" si="77"/>
        <v>#DIV/0!</v>
      </c>
      <c r="M224" s="169" t="e">
        <f t="shared" si="78"/>
        <v>#DIV/0!</v>
      </c>
    </row>
    <row r="225" spans="1:13" s="19" customFormat="1" ht="25.5" hidden="1" x14ac:dyDescent="0.25">
      <c r="A225" s="154">
        <v>329</v>
      </c>
      <c r="B225" s="155"/>
      <c r="C225" s="156"/>
      <c r="D225" s="147" t="s">
        <v>49</v>
      </c>
      <c r="E225" s="148">
        <f t="shared" ref="E225:H225" si="90">E226</f>
        <v>0</v>
      </c>
      <c r="F225" s="148">
        <f t="shared" si="90"/>
        <v>0</v>
      </c>
      <c r="G225" s="148">
        <f t="shared" si="90"/>
        <v>10000</v>
      </c>
      <c r="H225" s="148">
        <f t="shared" si="90"/>
        <v>1327.2280841462605</v>
      </c>
      <c r="I225" s="148"/>
      <c r="J225" s="148"/>
      <c r="K225" s="148"/>
      <c r="L225" s="149" t="e">
        <f t="shared" si="77"/>
        <v>#DIV/0!</v>
      </c>
      <c r="M225" s="149" t="e">
        <f t="shared" si="78"/>
        <v>#DIV/0!</v>
      </c>
    </row>
    <row r="226" spans="1:13" ht="25.5" hidden="1" x14ac:dyDescent="0.25">
      <c r="A226" s="157">
        <v>3299</v>
      </c>
      <c r="B226" s="158"/>
      <c r="C226" s="159"/>
      <c r="D226" s="160" t="s">
        <v>49</v>
      </c>
      <c r="E226" s="161"/>
      <c r="F226" s="161">
        <f t="shared" ref="F226" si="91">E226/7.5345</f>
        <v>0</v>
      </c>
      <c r="G226" s="161">
        <v>10000</v>
      </c>
      <c r="H226" s="161">
        <f>G226/7.5345</f>
        <v>1327.2280841462605</v>
      </c>
      <c r="I226" s="161"/>
      <c r="J226" s="161"/>
      <c r="K226" s="161"/>
      <c r="L226" s="169" t="e">
        <f t="shared" si="77"/>
        <v>#DIV/0!</v>
      </c>
      <c r="M226" s="169" t="e">
        <f t="shared" si="78"/>
        <v>#DIV/0!</v>
      </c>
    </row>
    <row r="227" spans="1:13" s="19" customFormat="1" ht="25.5" x14ac:dyDescent="0.25">
      <c r="A227" s="144" t="s">
        <v>84</v>
      </c>
      <c r="B227" s="145"/>
      <c r="C227" s="146"/>
      <c r="D227" s="147" t="s">
        <v>126</v>
      </c>
      <c r="E227" s="148" t="e">
        <f t="shared" ref="E227:H227" si="92">E228+E237</f>
        <v>#REF!</v>
      </c>
      <c r="F227" s="148">
        <v>735063.5</v>
      </c>
      <c r="G227" s="148" t="e">
        <f t="shared" si="92"/>
        <v>#REF!</v>
      </c>
      <c r="H227" s="148" t="e">
        <f t="shared" si="92"/>
        <v>#REF!</v>
      </c>
      <c r="I227" s="148">
        <v>530611.80000000005</v>
      </c>
      <c r="J227" s="148">
        <v>904250</v>
      </c>
      <c r="K227" s="148">
        <v>657999.98</v>
      </c>
      <c r="L227" s="149">
        <f t="shared" si="77"/>
        <v>124.00779251422603</v>
      </c>
      <c r="M227" s="149">
        <f t="shared" si="78"/>
        <v>72.767484655792089</v>
      </c>
    </row>
    <row r="228" spans="1:13" s="19" customFormat="1" hidden="1" x14ac:dyDescent="0.25">
      <c r="A228" s="150" t="s">
        <v>112</v>
      </c>
      <c r="B228" s="151"/>
      <c r="C228" s="152"/>
      <c r="D228" s="153" t="s">
        <v>113</v>
      </c>
      <c r="E228" s="148">
        <f t="shared" ref="E228:H229" si="93">E229</f>
        <v>0</v>
      </c>
      <c r="F228" s="148">
        <f t="shared" si="93"/>
        <v>0</v>
      </c>
      <c r="G228" s="148">
        <f t="shared" si="93"/>
        <v>0</v>
      </c>
      <c r="H228" s="148">
        <f t="shared" si="93"/>
        <v>0</v>
      </c>
      <c r="I228" s="148"/>
      <c r="J228" s="148"/>
      <c r="K228" s="148"/>
      <c r="L228" s="149" t="e">
        <f t="shared" si="77"/>
        <v>#DIV/0!</v>
      </c>
      <c r="M228" s="149" t="e">
        <f t="shared" si="78"/>
        <v>#DIV/0!</v>
      </c>
    </row>
    <row r="229" spans="1:13" s="19" customFormat="1" hidden="1" x14ac:dyDescent="0.25">
      <c r="A229" s="144">
        <v>3</v>
      </c>
      <c r="B229" s="145"/>
      <c r="C229" s="146"/>
      <c r="D229" s="147" t="s">
        <v>25</v>
      </c>
      <c r="E229" s="148">
        <f t="shared" si="93"/>
        <v>0</v>
      </c>
      <c r="F229" s="148">
        <f t="shared" si="93"/>
        <v>0</v>
      </c>
      <c r="G229" s="148">
        <f t="shared" si="93"/>
        <v>0</v>
      </c>
      <c r="H229" s="148">
        <f t="shared" si="93"/>
        <v>0</v>
      </c>
      <c r="I229" s="148"/>
      <c r="J229" s="148"/>
      <c r="K229" s="148"/>
      <c r="L229" s="149" t="e">
        <f t="shared" si="77"/>
        <v>#DIV/0!</v>
      </c>
      <c r="M229" s="149" t="e">
        <f t="shared" si="78"/>
        <v>#DIV/0!</v>
      </c>
    </row>
    <row r="230" spans="1:13" s="19" customFormat="1" hidden="1" x14ac:dyDescent="0.25">
      <c r="A230" s="154">
        <v>31</v>
      </c>
      <c r="B230" s="155"/>
      <c r="C230" s="156"/>
      <c r="D230" s="147" t="s">
        <v>26</v>
      </c>
      <c r="E230" s="148">
        <f t="shared" ref="E230:H230" si="94">E231+E233+E235</f>
        <v>0</v>
      </c>
      <c r="F230" s="148">
        <f t="shared" si="94"/>
        <v>0</v>
      </c>
      <c r="G230" s="148">
        <f t="shared" si="94"/>
        <v>0</v>
      </c>
      <c r="H230" s="148">
        <f t="shared" si="94"/>
        <v>0</v>
      </c>
      <c r="I230" s="148"/>
      <c r="J230" s="148"/>
      <c r="K230" s="148"/>
      <c r="L230" s="149" t="e">
        <f t="shared" si="77"/>
        <v>#DIV/0!</v>
      </c>
      <c r="M230" s="149" t="e">
        <f t="shared" si="78"/>
        <v>#DIV/0!</v>
      </c>
    </row>
    <row r="231" spans="1:13" s="19" customFormat="1" hidden="1" x14ac:dyDescent="0.25">
      <c r="A231" s="154">
        <v>311</v>
      </c>
      <c r="B231" s="155"/>
      <c r="C231" s="156"/>
      <c r="D231" s="147" t="s">
        <v>92</v>
      </c>
      <c r="E231" s="148">
        <f t="shared" ref="E231:H231" si="95">E232</f>
        <v>0</v>
      </c>
      <c r="F231" s="148">
        <f t="shared" si="95"/>
        <v>0</v>
      </c>
      <c r="G231" s="148">
        <f t="shared" si="95"/>
        <v>0</v>
      </c>
      <c r="H231" s="148">
        <f t="shared" si="95"/>
        <v>0</v>
      </c>
      <c r="I231" s="148"/>
      <c r="J231" s="148"/>
      <c r="K231" s="148"/>
      <c r="L231" s="149" t="e">
        <f t="shared" si="77"/>
        <v>#DIV/0!</v>
      </c>
      <c r="M231" s="149" t="e">
        <f t="shared" si="78"/>
        <v>#DIV/0!</v>
      </c>
    </row>
    <row r="232" spans="1:13" hidden="1" x14ac:dyDescent="0.25">
      <c r="A232" s="157">
        <v>3111</v>
      </c>
      <c r="B232" s="158"/>
      <c r="C232" s="159"/>
      <c r="D232" s="160" t="s">
        <v>27</v>
      </c>
      <c r="E232" s="161"/>
      <c r="F232" s="161">
        <v>0</v>
      </c>
      <c r="G232" s="161"/>
      <c r="H232" s="161"/>
      <c r="I232" s="161"/>
      <c r="J232" s="161"/>
      <c r="K232" s="161"/>
      <c r="L232" s="169" t="e">
        <f t="shared" si="77"/>
        <v>#DIV/0!</v>
      </c>
      <c r="M232" s="169" t="e">
        <f t="shared" si="78"/>
        <v>#DIV/0!</v>
      </c>
    </row>
    <row r="233" spans="1:13" s="19" customFormat="1" hidden="1" x14ac:dyDescent="0.25">
      <c r="A233" s="154">
        <v>312</v>
      </c>
      <c r="B233" s="155"/>
      <c r="C233" s="156"/>
      <c r="D233" s="147" t="s">
        <v>28</v>
      </c>
      <c r="E233" s="148">
        <f t="shared" ref="E233:H233" si="96">E234</f>
        <v>0</v>
      </c>
      <c r="F233" s="148">
        <f t="shared" si="96"/>
        <v>0</v>
      </c>
      <c r="G233" s="148">
        <f t="shared" si="96"/>
        <v>0</v>
      </c>
      <c r="H233" s="148">
        <f t="shared" si="96"/>
        <v>0</v>
      </c>
      <c r="I233" s="148"/>
      <c r="J233" s="148"/>
      <c r="K233" s="148"/>
      <c r="L233" s="149" t="e">
        <f t="shared" si="77"/>
        <v>#DIV/0!</v>
      </c>
      <c r="M233" s="149" t="e">
        <f t="shared" si="78"/>
        <v>#DIV/0!</v>
      </c>
    </row>
    <row r="234" spans="1:13" hidden="1" x14ac:dyDescent="0.25">
      <c r="A234" s="157">
        <v>3121</v>
      </c>
      <c r="B234" s="158"/>
      <c r="C234" s="159"/>
      <c r="D234" s="160" t="s">
        <v>28</v>
      </c>
      <c r="E234" s="161"/>
      <c r="F234" s="161">
        <f t="shared" ref="F234" si="97">E234/7.5345</f>
        <v>0</v>
      </c>
      <c r="G234" s="161"/>
      <c r="H234" s="161"/>
      <c r="I234" s="161"/>
      <c r="J234" s="161"/>
      <c r="K234" s="161"/>
      <c r="L234" s="169" t="e">
        <f t="shared" si="77"/>
        <v>#DIV/0!</v>
      </c>
      <c r="M234" s="169" t="e">
        <f t="shared" si="78"/>
        <v>#DIV/0!</v>
      </c>
    </row>
    <row r="235" spans="1:13" s="19" customFormat="1" hidden="1" x14ac:dyDescent="0.25">
      <c r="A235" s="154">
        <v>313</v>
      </c>
      <c r="B235" s="155"/>
      <c r="C235" s="156"/>
      <c r="D235" s="147" t="s">
        <v>29</v>
      </c>
      <c r="E235" s="148">
        <f t="shared" ref="E235:H235" si="98">E236</f>
        <v>0</v>
      </c>
      <c r="F235" s="148">
        <f t="shared" si="98"/>
        <v>0</v>
      </c>
      <c r="G235" s="148"/>
      <c r="H235" s="148">
        <f t="shared" si="98"/>
        <v>0</v>
      </c>
      <c r="I235" s="148"/>
      <c r="J235" s="148"/>
      <c r="K235" s="148"/>
      <c r="L235" s="149" t="e">
        <f t="shared" si="77"/>
        <v>#DIV/0!</v>
      </c>
      <c r="M235" s="149" t="e">
        <f t="shared" si="78"/>
        <v>#DIV/0!</v>
      </c>
    </row>
    <row r="236" spans="1:13" ht="25.5" hidden="1" x14ac:dyDescent="0.25">
      <c r="A236" s="157">
        <v>3132</v>
      </c>
      <c r="B236" s="158"/>
      <c r="C236" s="159"/>
      <c r="D236" s="160" t="s">
        <v>30</v>
      </c>
      <c r="E236" s="161"/>
      <c r="F236" s="161">
        <f t="shared" ref="F236" si="99">E236/7.5345</f>
        <v>0</v>
      </c>
      <c r="G236" s="161"/>
      <c r="H236" s="161"/>
      <c r="I236" s="161"/>
      <c r="J236" s="161"/>
      <c r="K236" s="161"/>
      <c r="L236" s="169" t="e">
        <f t="shared" si="77"/>
        <v>#DIV/0!</v>
      </c>
      <c r="M236" s="169" t="e">
        <f t="shared" si="78"/>
        <v>#DIV/0!</v>
      </c>
    </row>
    <row r="237" spans="1:13" s="19" customFormat="1" x14ac:dyDescent="0.25">
      <c r="A237" s="150" t="s">
        <v>110</v>
      </c>
      <c r="B237" s="151"/>
      <c r="C237" s="152"/>
      <c r="D237" s="153" t="s">
        <v>121</v>
      </c>
      <c r="E237" s="148" t="e">
        <f t="shared" ref="E237:H237" si="100">E238</f>
        <v>#REF!</v>
      </c>
      <c r="F237" s="148">
        <f t="shared" si="100"/>
        <v>735063.5</v>
      </c>
      <c r="G237" s="148" t="e">
        <f t="shared" si="100"/>
        <v>#REF!</v>
      </c>
      <c r="H237" s="148" t="e">
        <f t="shared" si="100"/>
        <v>#REF!</v>
      </c>
      <c r="I237" s="148">
        <v>530611.80000000005</v>
      </c>
      <c r="J237" s="148">
        <v>904250</v>
      </c>
      <c r="K237" s="148">
        <v>657999.98</v>
      </c>
      <c r="L237" s="149">
        <f t="shared" si="77"/>
        <v>124.00779251422603</v>
      </c>
      <c r="M237" s="149">
        <f t="shared" si="78"/>
        <v>72.767484655792089</v>
      </c>
    </row>
    <row r="238" spans="1:13" s="19" customFormat="1" x14ac:dyDescent="0.25">
      <c r="A238" s="144">
        <v>3</v>
      </c>
      <c r="B238" s="145"/>
      <c r="C238" s="146"/>
      <c r="D238" s="147" t="s">
        <v>25</v>
      </c>
      <c r="E238" s="148" t="e">
        <f>E239+E241+#REF!</f>
        <v>#REF!</v>
      </c>
      <c r="F238" s="148">
        <v>735063.5</v>
      </c>
      <c r="G238" s="148" t="e">
        <f>G239+G241+#REF!</f>
        <v>#REF!</v>
      </c>
      <c r="H238" s="148" t="e">
        <f>H239+H241</f>
        <v>#REF!</v>
      </c>
      <c r="I238" s="148">
        <v>530611.80000000005</v>
      </c>
      <c r="J238" s="148">
        <v>904250</v>
      </c>
      <c r="K238" s="148">
        <v>624569.31000000006</v>
      </c>
      <c r="L238" s="149">
        <f t="shared" si="77"/>
        <v>117.70739173158229</v>
      </c>
      <c r="M238" s="149">
        <f t="shared" si="78"/>
        <v>69.070424108377111</v>
      </c>
    </row>
    <row r="239" spans="1:13" s="19" customFormat="1" x14ac:dyDescent="0.25">
      <c r="A239" s="154">
        <v>31</v>
      </c>
      <c r="B239" s="155"/>
      <c r="C239" s="156"/>
      <c r="D239" s="147" t="s">
        <v>26</v>
      </c>
      <c r="E239" s="148" t="e">
        <f>#REF!+#REF!+#REF!</f>
        <v>#REF!</v>
      </c>
      <c r="F239" s="148" t="e">
        <f>E239/7.5345</f>
        <v>#REF!</v>
      </c>
      <c r="G239" s="148" t="e">
        <f>#REF!+#REF!+#REF!</f>
        <v>#REF!</v>
      </c>
      <c r="H239" s="148" t="e">
        <f>#REF!+#REF!+#REF!</f>
        <v>#REF!</v>
      </c>
      <c r="I239" s="148">
        <f>I238-I241</f>
        <v>500854.00000000006</v>
      </c>
      <c r="J239" s="148">
        <v>848000</v>
      </c>
      <c r="K239" s="148">
        <v>624569.31000000006</v>
      </c>
      <c r="L239" s="149">
        <f t="shared" si="77"/>
        <v>124.70087290907131</v>
      </c>
      <c r="M239" s="149">
        <f t="shared" si="78"/>
        <v>73.652041273584913</v>
      </c>
    </row>
    <row r="240" spans="1:13" ht="25.5" hidden="1" x14ac:dyDescent="0.25">
      <c r="A240" s="157">
        <v>3132</v>
      </c>
      <c r="B240" s="158"/>
      <c r="C240" s="159"/>
      <c r="D240" s="160" t="s">
        <v>30</v>
      </c>
      <c r="E240" s="161">
        <v>710740</v>
      </c>
      <c r="F240" s="161">
        <f t="shared" ref="F240" si="101">E240/7.5345</f>
        <v>94331.408852611319</v>
      </c>
      <c r="G240" s="161">
        <v>710740</v>
      </c>
      <c r="H240" s="161">
        <f>G240/7.5345</f>
        <v>94331.408852611319</v>
      </c>
      <c r="I240" s="161"/>
      <c r="J240" s="161"/>
      <c r="K240" s="161"/>
      <c r="L240" s="169" t="e">
        <f t="shared" si="77"/>
        <v>#DIV/0!</v>
      </c>
      <c r="M240" s="169" t="e">
        <f t="shared" si="78"/>
        <v>#DIV/0!</v>
      </c>
    </row>
    <row r="241" spans="1:13" s="19" customFormat="1" x14ac:dyDescent="0.25">
      <c r="A241" s="154">
        <v>32</v>
      </c>
      <c r="B241" s="155"/>
      <c r="C241" s="156"/>
      <c r="D241" s="147" t="s">
        <v>31</v>
      </c>
      <c r="E241" s="148">
        <f t="shared" ref="E241:H241" si="102">E242+E244</f>
        <v>420090</v>
      </c>
      <c r="F241" s="148">
        <v>58017.3</v>
      </c>
      <c r="G241" s="148">
        <f t="shared" si="102"/>
        <v>420090</v>
      </c>
      <c r="H241" s="148">
        <f t="shared" si="102"/>
        <v>55755.519999999997</v>
      </c>
      <c r="I241" s="148">
        <v>29757.8</v>
      </c>
      <c r="J241" s="148">
        <v>55000</v>
      </c>
      <c r="K241" s="148">
        <v>33430.67</v>
      </c>
      <c r="L241" s="149">
        <f t="shared" si="77"/>
        <v>112.34254548387312</v>
      </c>
      <c r="M241" s="149">
        <f t="shared" si="78"/>
        <v>60.783036363636356</v>
      </c>
    </row>
    <row r="242" spans="1:13" s="19" customFormat="1" x14ac:dyDescent="0.25">
      <c r="A242" s="154">
        <v>321</v>
      </c>
      <c r="B242" s="155"/>
      <c r="C242" s="156"/>
      <c r="D242" s="147" t="s">
        <v>32</v>
      </c>
      <c r="E242" s="148">
        <f t="shared" ref="E242:H242" si="103">E243</f>
        <v>420090</v>
      </c>
      <c r="F242" s="148">
        <f t="shared" si="103"/>
        <v>55755.524586900254</v>
      </c>
      <c r="G242" s="148">
        <f t="shared" si="103"/>
        <v>420090</v>
      </c>
      <c r="H242" s="148">
        <f t="shared" si="103"/>
        <v>55755.519999999997</v>
      </c>
      <c r="I242" s="148">
        <v>29757.8</v>
      </c>
      <c r="J242" s="148">
        <v>55000</v>
      </c>
      <c r="K242" s="148">
        <v>33430.67</v>
      </c>
      <c r="L242" s="149">
        <f t="shared" si="77"/>
        <v>112.34254548387312</v>
      </c>
      <c r="M242" s="149">
        <f t="shared" si="78"/>
        <v>60.783036363636356</v>
      </c>
    </row>
    <row r="243" spans="1:13" ht="25.5" hidden="1" x14ac:dyDescent="0.25">
      <c r="A243" s="157">
        <v>3212</v>
      </c>
      <c r="B243" s="158"/>
      <c r="C243" s="159"/>
      <c r="D243" s="160" t="s">
        <v>94</v>
      </c>
      <c r="E243" s="161">
        <v>420090</v>
      </c>
      <c r="F243" s="161">
        <f t="shared" ref="F243" si="104">E243/7.5345</f>
        <v>55755.524586900254</v>
      </c>
      <c r="G243" s="161">
        <v>420090</v>
      </c>
      <c r="H243" s="161">
        <v>55755.519999999997</v>
      </c>
      <c r="I243" s="161"/>
      <c r="J243" s="161"/>
      <c r="K243" s="161"/>
      <c r="L243" s="169" t="e">
        <f t="shared" si="77"/>
        <v>#DIV/0!</v>
      </c>
      <c r="M243" s="169" t="e">
        <f t="shared" si="78"/>
        <v>#DIV/0!</v>
      </c>
    </row>
    <row r="244" spans="1:13" s="19" customFormat="1" ht="25.5" hidden="1" x14ac:dyDescent="0.25">
      <c r="A244" s="154">
        <v>329</v>
      </c>
      <c r="B244" s="155"/>
      <c r="C244" s="156"/>
      <c r="D244" s="147" t="s">
        <v>49</v>
      </c>
      <c r="E244" s="148">
        <f t="shared" ref="E244:H244" si="105">E245+E246</f>
        <v>0</v>
      </c>
      <c r="F244" s="148">
        <f t="shared" si="105"/>
        <v>0</v>
      </c>
      <c r="G244" s="148">
        <f t="shared" si="105"/>
        <v>0</v>
      </c>
      <c r="H244" s="148">
        <f t="shared" si="105"/>
        <v>0</v>
      </c>
      <c r="I244" s="148"/>
      <c r="J244" s="148"/>
      <c r="K244" s="148"/>
      <c r="L244" s="149" t="e">
        <f t="shared" si="77"/>
        <v>#DIV/0!</v>
      </c>
      <c r="M244" s="149" t="e">
        <f t="shared" si="78"/>
        <v>#DIV/0!</v>
      </c>
    </row>
    <row r="245" spans="1:13" hidden="1" x14ac:dyDescent="0.25">
      <c r="A245" s="157">
        <v>3295</v>
      </c>
      <c r="B245" s="158"/>
      <c r="C245" s="159"/>
      <c r="D245" s="160" t="s">
        <v>53</v>
      </c>
      <c r="E245" s="161"/>
      <c r="F245" s="161">
        <f t="shared" ref="F245" si="106">E245/7.5345</f>
        <v>0</v>
      </c>
      <c r="G245" s="161"/>
      <c r="H245" s="161"/>
      <c r="I245" s="161"/>
      <c r="J245" s="161"/>
      <c r="K245" s="161"/>
      <c r="L245" s="169" t="e">
        <f t="shared" si="77"/>
        <v>#DIV/0!</v>
      </c>
      <c r="M245" s="169" t="e">
        <f t="shared" si="78"/>
        <v>#DIV/0!</v>
      </c>
    </row>
    <row r="246" spans="1:13" hidden="1" x14ac:dyDescent="0.25">
      <c r="A246" s="157">
        <v>3296</v>
      </c>
      <c r="B246" s="158"/>
      <c r="C246" s="159"/>
      <c r="D246" s="160" t="s">
        <v>54</v>
      </c>
      <c r="E246" s="161"/>
      <c r="F246" s="161"/>
      <c r="G246" s="161"/>
      <c r="H246" s="161"/>
      <c r="I246" s="161"/>
      <c r="J246" s="161"/>
      <c r="K246" s="161"/>
      <c r="L246" s="169" t="e">
        <f t="shared" si="77"/>
        <v>#DIV/0!</v>
      </c>
      <c r="M246" s="169" t="e">
        <f t="shared" si="78"/>
        <v>#DIV/0!</v>
      </c>
    </row>
    <row r="247" spans="1:13" s="19" customFormat="1" hidden="1" x14ac:dyDescent="0.25">
      <c r="A247" s="154">
        <v>343</v>
      </c>
      <c r="B247" s="155"/>
      <c r="C247" s="156"/>
      <c r="D247" s="147" t="s">
        <v>56</v>
      </c>
      <c r="E247" s="148">
        <f t="shared" ref="E247:H247" si="107">E248</f>
        <v>0</v>
      </c>
      <c r="F247" s="148">
        <f t="shared" si="107"/>
        <v>0</v>
      </c>
      <c r="G247" s="148">
        <f t="shared" si="107"/>
        <v>0</v>
      </c>
      <c r="H247" s="148">
        <f t="shared" si="107"/>
        <v>0</v>
      </c>
      <c r="I247" s="148"/>
      <c r="J247" s="148"/>
      <c r="K247" s="148"/>
      <c r="L247" s="149" t="e">
        <f t="shared" si="77"/>
        <v>#DIV/0!</v>
      </c>
      <c r="M247" s="149" t="e">
        <f t="shared" si="78"/>
        <v>#DIV/0!</v>
      </c>
    </row>
    <row r="248" spans="1:13" hidden="1" x14ac:dyDescent="0.25">
      <c r="A248" s="157">
        <v>3433</v>
      </c>
      <c r="B248" s="158"/>
      <c r="C248" s="159"/>
      <c r="D248" s="160" t="s">
        <v>58</v>
      </c>
      <c r="E248" s="161"/>
      <c r="F248" s="161"/>
      <c r="G248" s="161"/>
      <c r="H248" s="161"/>
      <c r="I248" s="161"/>
      <c r="J248" s="161"/>
      <c r="K248" s="161"/>
      <c r="L248" s="169" t="e">
        <f t="shared" si="77"/>
        <v>#DIV/0!</v>
      </c>
      <c r="M248" s="169" t="e">
        <f t="shared" si="78"/>
        <v>#DIV/0!</v>
      </c>
    </row>
    <row r="249" spans="1:13" s="19" customFormat="1" hidden="1" x14ac:dyDescent="0.25">
      <c r="A249" s="144" t="s">
        <v>127</v>
      </c>
      <c r="B249" s="145"/>
      <c r="C249" s="146"/>
      <c r="D249" s="147" t="s">
        <v>128</v>
      </c>
      <c r="E249" s="148">
        <f t="shared" ref="E249:H251" si="108">E250</f>
        <v>0</v>
      </c>
      <c r="F249" s="148">
        <f t="shared" si="108"/>
        <v>0</v>
      </c>
      <c r="G249" s="148">
        <f t="shared" si="108"/>
        <v>0</v>
      </c>
      <c r="H249" s="148">
        <f t="shared" si="108"/>
        <v>0</v>
      </c>
      <c r="I249" s="148"/>
      <c r="J249" s="148"/>
      <c r="K249" s="148"/>
      <c r="L249" s="149" t="e">
        <f t="shared" si="77"/>
        <v>#DIV/0!</v>
      </c>
      <c r="M249" s="149" t="e">
        <f t="shared" si="78"/>
        <v>#DIV/0!</v>
      </c>
    </row>
    <row r="250" spans="1:13" s="19" customFormat="1" hidden="1" x14ac:dyDescent="0.25">
      <c r="A250" s="150" t="s">
        <v>110</v>
      </c>
      <c r="B250" s="151"/>
      <c r="C250" s="152"/>
      <c r="D250" s="153" t="s">
        <v>121</v>
      </c>
      <c r="E250" s="148">
        <f t="shared" si="108"/>
        <v>0</v>
      </c>
      <c r="F250" s="148">
        <f t="shared" si="108"/>
        <v>0</v>
      </c>
      <c r="G250" s="148">
        <f t="shared" si="108"/>
        <v>0</v>
      </c>
      <c r="H250" s="148">
        <f t="shared" si="108"/>
        <v>0</v>
      </c>
      <c r="I250" s="148"/>
      <c r="J250" s="148"/>
      <c r="K250" s="148"/>
      <c r="L250" s="149" t="e">
        <f t="shared" si="77"/>
        <v>#DIV/0!</v>
      </c>
      <c r="M250" s="149" t="e">
        <f t="shared" si="78"/>
        <v>#DIV/0!</v>
      </c>
    </row>
    <row r="251" spans="1:13" s="19" customFormat="1" hidden="1" x14ac:dyDescent="0.25">
      <c r="A251" s="144">
        <v>3</v>
      </c>
      <c r="B251" s="145"/>
      <c r="C251" s="146"/>
      <c r="D251" s="147" t="s">
        <v>25</v>
      </c>
      <c r="E251" s="148">
        <f t="shared" si="108"/>
        <v>0</v>
      </c>
      <c r="F251" s="148">
        <f t="shared" si="108"/>
        <v>0</v>
      </c>
      <c r="G251" s="148">
        <f t="shared" si="108"/>
        <v>0</v>
      </c>
      <c r="H251" s="148">
        <f t="shared" si="108"/>
        <v>0</v>
      </c>
      <c r="I251" s="148"/>
      <c r="J251" s="148"/>
      <c r="K251" s="148"/>
      <c r="L251" s="149" t="e">
        <f t="shared" si="77"/>
        <v>#DIV/0!</v>
      </c>
      <c r="M251" s="149" t="e">
        <f t="shared" si="78"/>
        <v>#DIV/0!</v>
      </c>
    </row>
    <row r="252" spans="1:13" s="19" customFormat="1" hidden="1" x14ac:dyDescent="0.25">
      <c r="A252" s="154">
        <v>32</v>
      </c>
      <c r="B252" s="155"/>
      <c r="C252" s="156"/>
      <c r="D252" s="147" t="s">
        <v>31</v>
      </c>
      <c r="E252" s="148">
        <f t="shared" ref="E252:G252" si="109">E253+E255+E257</f>
        <v>0</v>
      </c>
      <c r="F252" s="148">
        <f t="shared" si="109"/>
        <v>0</v>
      </c>
      <c r="G252" s="148">
        <f t="shared" si="109"/>
        <v>0</v>
      </c>
      <c r="H252" s="148">
        <v>0</v>
      </c>
      <c r="I252" s="148"/>
      <c r="J252" s="148"/>
      <c r="K252" s="148"/>
      <c r="L252" s="149" t="e">
        <f t="shared" si="77"/>
        <v>#DIV/0!</v>
      </c>
      <c r="M252" s="149" t="e">
        <f t="shared" si="78"/>
        <v>#DIV/0!</v>
      </c>
    </row>
    <row r="253" spans="1:13" s="19" customFormat="1" hidden="1" x14ac:dyDescent="0.25">
      <c r="A253" s="154">
        <v>321</v>
      </c>
      <c r="B253" s="155"/>
      <c r="C253" s="156"/>
      <c r="D253" s="147" t="s">
        <v>32</v>
      </c>
      <c r="E253" s="148">
        <f t="shared" ref="E253:H253" si="110">E254</f>
        <v>0</v>
      </c>
      <c r="F253" s="148">
        <f t="shared" si="110"/>
        <v>0</v>
      </c>
      <c r="G253" s="148">
        <f t="shared" si="110"/>
        <v>0</v>
      </c>
      <c r="H253" s="148">
        <f t="shared" si="110"/>
        <v>0</v>
      </c>
      <c r="I253" s="148"/>
      <c r="J253" s="148"/>
      <c r="K253" s="148"/>
      <c r="L253" s="149" t="e">
        <f t="shared" si="77"/>
        <v>#DIV/0!</v>
      </c>
      <c r="M253" s="149" t="e">
        <f t="shared" si="78"/>
        <v>#DIV/0!</v>
      </c>
    </row>
    <row r="254" spans="1:13" hidden="1" x14ac:dyDescent="0.25">
      <c r="A254" s="157">
        <v>3211</v>
      </c>
      <c r="B254" s="158"/>
      <c r="C254" s="159"/>
      <c r="D254" s="160" t="s">
        <v>33</v>
      </c>
      <c r="E254" s="161"/>
      <c r="F254" s="161">
        <f t="shared" ref="F254" si="111">E254/7.5345</f>
        <v>0</v>
      </c>
      <c r="G254" s="161"/>
      <c r="H254" s="161"/>
      <c r="I254" s="161"/>
      <c r="J254" s="161"/>
      <c r="K254" s="161"/>
      <c r="L254" s="169" t="e">
        <f t="shared" si="77"/>
        <v>#DIV/0!</v>
      </c>
      <c r="M254" s="169" t="e">
        <f t="shared" si="78"/>
        <v>#DIV/0!</v>
      </c>
    </row>
    <row r="255" spans="1:13" s="19" customFormat="1" hidden="1" x14ac:dyDescent="0.25">
      <c r="A255" s="154">
        <v>323</v>
      </c>
      <c r="B255" s="155"/>
      <c r="C255" s="156"/>
      <c r="D255" s="147" t="s">
        <v>40</v>
      </c>
      <c r="E255" s="148">
        <f t="shared" ref="E255:H255" si="112">E256</f>
        <v>0</v>
      </c>
      <c r="F255" s="148">
        <f t="shared" si="112"/>
        <v>0</v>
      </c>
      <c r="G255" s="148">
        <f t="shared" si="112"/>
        <v>0</v>
      </c>
      <c r="H255" s="148">
        <f t="shared" si="112"/>
        <v>0</v>
      </c>
      <c r="I255" s="148"/>
      <c r="J255" s="148"/>
      <c r="K255" s="148"/>
      <c r="L255" s="149" t="e">
        <f t="shared" si="77"/>
        <v>#DIV/0!</v>
      </c>
      <c r="M255" s="149" t="e">
        <f t="shared" si="78"/>
        <v>#DIV/0!</v>
      </c>
    </row>
    <row r="256" spans="1:13" hidden="1" x14ac:dyDescent="0.25">
      <c r="A256" s="157">
        <v>3237</v>
      </c>
      <c r="B256" s="158"/>
      <c r="C256" s="159"/>
      <c r="D256" s="160" t="s">
        <v>46</v>
      </c>
      <c r="E256" s="161"/>
      <c r="F256" s="161">
        <f t="shared" ref="F256" si="113">E256/7.5345</f>
        <v>0</v>
      </c>
      <c r="G256" s="161"/>
      <c r="H256" s="161"/>
      <c r="I256" s="161"/>
      <c r="J256" s="161"/>
      <c r="K256" s="161"/>
      <c r="L256" s="169" t="e">
        <f t="shared" si="77"/>
        <v>#DIV/0!</v>
      </c>
      <c r="M256" s="169" t="e">
        <f t="shared" si="78"/>
        <v>#DIV/0!</v>
      </c>
    </row>
    <row r="257" spans="1:13" s="19" customFormat="1" ht="25.5" hidden="1" x14ac:dyDescent="0.25">
      <c r="A257" s="154">
        <v>329</v>
      </c>
      <c r="B257" s="155"/>
      <c r="C257" s="156"/>
      <c r="D257" s="147" t="s">
        <v>49</v>
      </c>
      <c r="E257" s="148">
        <f t="shared" ref="E257:H257" si="114">E258</f>
        <v>0</v>
      </c>
      <c r="F257" s="148">
        <f t="shared" si="114"/>
        <v>0</v>
      </c>
      <c r="G257" s="148">
        <f t="shared" si="114"/>
        <v>0</v>
      </c>
      <c r="H257" s="148">
        <f t="shared" si="114"/>
        <v>0</v>
      </c>
      <c r="I257" s="148"/>
      <c r="J257" s="148"/>
      <c r="K257" s="148"/>
      <c r="L257" s="149" t="e">
        <f t="shared" si="77"/>
        <v>#DIV/0!</v>
      </c>
      <c r="M257" s="149" t="e">
        <f t="shared" si="78"/>
        <v>#DIV/0!</v>
      </c>
    </row>
    <row r="258" spans="1:13" ht="25.5" hidden="1" x14ac:dyDescent="0.25">
      <c r="A258" s="157">
        <v>3299</v>
      </c>
      <c r="B258" s="158"/>
      <c r="C258" s="159"/>
      <c r="D258" s="160" t="s">
        <v>49</v>
      </c>
      <c r="E258" s="161"/>
      <c r="F258" s="161">
        <f t="shared" ref="F258" si="115">E258/7.5345</f>
        <v>0</v>
      </c>
      <c r="G258" s="161"/>
      <c r="H258" s="161"/>
      <c r="I258" s="161"/>
      <c r="J258" s="161"/>
      <c r="K258" s="161"/>
      <c r="L258" s="169" t="e">
        <f t="shared" si="77"/>
        <v>#DIV/0!</v>
      </c>
      <c r="M258" s="169" t="e">
        <f t="shared" si="78"/>
        <v>#DIV/0!</v>
      </c>
    </row>
    <row r="259" spans="1:13" s="19" customFormat="1" hidden="1" x14ac:dyDescent="0.25">
      <c r="A259" s="144" t="s">
        <v>129</v>
      </c>
      <c r="B259" s="145"/>
      <c r="C259" s="146"/>
      <c r="D259" s="147" t="s">
        <v>130</v>
      </c>
      <c r="E259" s="148">
        <f t="shared" ref="E259:H261" si="116">E260</f>
        <v>0</v>
      </c>
      <c r="F259" s="148">
        <f t="shared" si="116"/>
        <v>0</v>
      </c>
      <c r="G259" s="148">
        <f t="shared" si="116"/>
        <v>0</v>
      </c>
      <c r="H259" s="148">
        <f t="shared" si="116"/>
        <v>0</v>
      </c>
      <c r="I259" s="148"/>
      <c r="J259" s="148"/>
      <c r="K259" s="148"/>
      <c r="L259" s="149" t="e">
        <f t="shared" si="77"/>
        <v>#DIV/0!</v>
      </c>
      <c r="M259" s="149" t="e">
        <f t="shared" si="78"/>
        <v>#DIV/0!</v>
      </c>
    </row>
    <row r="260" spans="1:13" s="19" customFormat="1" hidden="1" x14ac:dyDescent="0.25">
      <c r="A260" s="150" t="s">
        <v>110</v>
      </c>
      <c r="B260" s="151"/>
      <c r="C260" s="152"/>
      <c r="D260" s="153" t="s">
        <v>121</v>
      </c>
      <c r="E260" s="148">
        <f t="shared" si="116"/>
        <v>0</v>
      </c>
      <c r="F260" s="148">
        <f t="shared" si="116"/>
        <v>0</v>
      </c>
      <c r="G260" s="148">
        <f t="shared" si="116"/>
        <v>0</v>
      </c>
      <c r="H260" s="148">
        <f t="shared" si="116"/>
        <v>0</v>
      </c>
      <c r="I260" s="148"/>
      <c r="J260" s="148"/>
      <c r="K260" s="148"/>
      <c r="L260" s="149" t="e">
        <f t="shared" si="77"/>
        <v>#DIV/0!</v>
      </c>
      <c r="M260" s="149" t="e">
        <f t="shared" si="78"/>
        <v>#DIV/0!</v>
      </c>
    </row>
    <row r="261" spans="1:13" s="19" customFormat="1" hidden="1" x14ac:dyDescent="0.25">
      <c r="A261" s="144">
        <v>3</v>
      </c>
      <c r="B261" s="145"/>
      <c r="C261" s="146"/>
      <c r="D261" s="147" t="s">
        <v>25</v>
      </c>
      <c r="E261" s="148">
        <f t="shared" si="116"/>
        <v>0</v>
      </c>
      <c r="F261" s="148">
        <f t="shared" si="116"/>
        <v>0</v>
      </c>
      <c r="G261" s="148">
        <f t="shared" si="116"/>
        <v>0</v>
      </c>
      <c r="H261" s="148">
        <f t="shared" si="116"/>
        <v>0</v>
      </c>
      <c r="I261" s="148"/>
      <c r="J261" s="148"/>
      <c r="K261" s="148"/>
      <c r="L261" s="149" t="e">
        <f t="shared" si="77"/>
        <v>#DIV/0!</v>
      </c>
      <c r="M261" s="149" t="e">
        <f t="shared" si="78"/>
        <v>#DIV/0!</v>
      </c>
    </row>
    <row r="262" spans="1:13" s="19" customFormat="1" hidden="1" x14ac:dyDescent="0.25">
      <c r="A262" s="154">
        <v>32</v>
      </c>
      <c r="B262" s="155"/>
      <c r="C262" s="156"/>
      <c r="D262" s="147" t="s">
        <v>31</v>
      </c>
      <c r="E262" s="148">
        <f t="shared" ref="E262:H262" si="117">E263+E265</f>
        <v>0</v>
      </c>
      <c r="F262" s="148">
        <f t="shared" si="117"/>
        <v>0</v>
      </c>
      <c r="G262" s="148">
        <f t="shared" si="117"/>
        <v>0</v>
      </c>
      <c r="H262" s="148">
        <f t="shared" si="117"/>
        <v>0</v>
      </c>
      <c r="I262" s="148"/>
      <c r="J262" s="148"/>
      <c r="K262" s="148"/>
      <c r="L262" s="149" t="e">
        <f t="shared" si="77"/>
        <v>#DIV/0!</v>
      </c>
      <c r="M262" s="149" t="e">
        <f t="shared" si="78"/>
        <v>#DIV/0!</v>
      </c>
    </row>
    <row r="263" spans="1:13" s="19" customFormat="1" hidden="1" x14ac:dyDescent="0.25">
      <c r="A263" s="154">
        <v>321</v>
      </c>
      <c r="B263" s="155"/>
      <c r="C263" s="156"/>
      <c r="D263" s="147" t="s">
        <v>32</v>
      </c>
      <c r="E263" s="148">
        <f t="shared" ref="E263:H263" si="118">E264</f>
        <v>0</v>
      </c>
      <c r="F263" s="148">
        <f t="shared" si="118"/>
        <v>0</v>
      </c>
      <c r="G263" s="148">
        <f t="shared" si="118"/>
        <v>0</v>
      </c>
      <c r="H263" s="148">
        <f t="shared" si="118"/>
        <v>0</v>
      </c>
      <c r="I263" s="148"/>
      <c r="J263" s="148"/>
      <c r="K263" s="148"/>
      <c r="L263" s="149" t="e">
        <f t="shared" si="77"/>
        <v>#DIV/0!</v>
      </c>
      <c r="M263" s="149" t="e">
        <f t="shared" si="78"/>
        <v>#DIV/0!</v>
      </c>
    </row>
    <row r="264" spans="1:13" hidden="1" x14ac:dyDescent="0.25">
      <c r="A264" s="157">
        <v>3211</v>
      </c>
      <c r="B264" s="158"/>
      <c r="C264" s="159"/>
      <c r="D264" s="160" t="s">
        <v>33</v>
      </c>
      <c r="E264" s="161"/>
      <c r="F264" s="161"/>
      <c r="G264" s="161">
        <v>0</v>
      </c>
      <c r="H264" s="161">
        <v>0</v>
      </c>
      <c r="I264" s="161"/>
      <c r="J264" s="161"/>
      <c r="K264" s="161"/>
      <c r="L264" s="169" t="e">
        <f t="shared" ref="L264:L327" si="119">(K264/I264)*100</f>
        <v>#DIV/0!</v>
      </c>
      <c r="M264" s="169" t="e">
        <f t="shared" si="78"/>
        <v>#DIV/0!</v>
      </c>
    </row>
    <row r="265" spans="1:13" s="19" customFormat="1" hidden="1" x14ac:dyDescent="0.25">
      <c r="A265" s="154">
        <v>323</v>
      </c>
      <c r="B265" s="155"/>
      <c r="C265" s="156"/>
      <c r="D265" s="147" t="s">
        <v>40</v>
      </c>
      <c r="E265" s="148">
        <f t="shared" ref="E265:H265" si="120">E266</f>
        <v>0</v>
      </c>
      <c r="F265" s="148">
        <f t="shared" si="120"/>
        <v>0</v>
      </c>
      <c r="G265" s="148">
        <f t="shared" si="120"/>
        <v>0</v>
      </c>
      <c r="H265" s="148">
        <f t="shared" si="120"/>
        <v>0</v>
      </c>
      <c r="I265" s="148"/>
      <c r="J265" s="148"/>
      <c r="K265" s="148"/>
      <c r="L265" s="149" t="e">
        <f t="shared" si="119"/>
        <v>#DIV/0!</v>
      </c>
      <c r="M265" s="149" t="e">
        <f t="shared" ref="M265:M328" si="121">(K265/J265)*100</f>
        <v>#DIV/0!</v>
      </c>
    </row>
    <row r="266" spans="1:13" hidden="1" x14ac:dyDescent="0.25">
      <c r="A266" s="157">
        <v>3231</v>
      </c>
      <c r="B266" s="158"/>
      <c r="C266" s="159"/>
      <c r="D266" s="160" t="s">
        <v>41</v>
      </c>
      <c r="E266" s="161"/>
      <c r="F266" s="161"/>
      <c r="G266" s="161">
        <v>0</v>
      </c>
      <c r="H266" s="161">
        <v>0</v>
      </c>
      <c r="I266" s="161"/>
      <c r="J266" s="161"/>
      <c r="K266" s="161"/>
      <c r="L266" s="169" t="e">
        <f t="shared" si="119"/>
        <v>#DIV/0!</v>
      </c>
      <c r="M266" s="169" t="e">
        <f t="shared" si="121"/>
        <v>#DIV/0!</v>
      </c>
    </row>
    <row r="267" spans="1:13" s="19" customFormat="1" x14ac:dyDescent="0.25">
      <c r="A267" s="144" t="s">
        <v>131</v>
      </c>
      <c r="B267" s="145"/>
      <c r="C267" s="146"/>
      <c r="D267" s="147" t="s">
        <v>132</v>
      </c>
      <c r="E267" s="148">
        <f t="shared" ref="E267:H267" si="122">E268+E273+E282</f>
        <v>266000</v>
      </c>
      <c r="F267" s="148">
        <f t="shared" si="122"/>
        <v>28668.126617559228</v>
      </c>
      <c r="G267" s="148">
        <f t="shared" si="122"/>
        <v>200000</v>
      </c>
      <c r="H267" s="148">
        <f t="shared" si="122"/>
        <v>26544.56168292521</v>
      </c>
      <c r="I267" s="148">
        <f>I273+I282</f>
        <v>21707.54</v>
      </c>
      <c r="J267" s="148">
        <v>36450</v>
      </c>
      <c r="K267" s="148">
        <f>K273+K282</f>
        <v>23025.989999999998</v>
      </c>
      <c r="L267" s="149">
        <f t="shared" si="119"/>
        <v>106.07369605215513</v>
      </c>
      <c r="M267" s="149">
        <f t="shared" si="121"/>
        <v>63.1714403292181</v>
      </c>
    </row>
    <row r="268" spans="1:13" s="19" customFormat="1" ht="38.25" hidden="1" x14ac:dyDescent="0.25">
      <c r="A268" s="150" t="s">
        <v>133</v>
      </c>
      <c r="B268" s="151"/>
      <c r="C268" s="152"/>
      <c r="D268" s="153" t="s">
        <v>22</v>
      </c>
      <c r="E268" s="148">
        <f t="shared" ref="E268:H271" si="123">E269</f>
        <v>50000</v>
      </c>
      <c r="F268" s="148">
        <f t="shared" si="123"/>
        <v>0</v>
      </c>
      <c r="G268" s="148">
        <f t="shared" si="123"/>
        <v>0</v>
      </c>
      <c r="H268" s="148">
        <f t="shared" si="123"/>
        <v>0</v>
      </c>
      <c r="I268" s="148"/>
      <c r="J268" s="148"/>
      <c r="K268" s="148"/>
      <c r="L268" s="149" t="e">
        <f t="shared" si="119"/>
        <v>#DIV/0!</v>
      </c>
      <c r="M268" s="149" t="e">
        <f t="shared" si="121"/>
        <v>#DIV/0!</v>
      </c>
    </row>
    <row r="269" spans="1:13" s="19" customFormat="1" hidden="1" x14ac:dyDescent="0.25">
      <c r="A269" s="144">
        <v>3</v>
      </c>
      <c r="B269" s="145"/>
      <c r="C269" s="146"/>
      <c r="D269" s="147" t="s">
        <v>25</v>
      </c>
      <c r="E269" s="148">
        <f t="shared" si="123"/>
        <v>50000</v>
      </c>
      <c r="F269" s="148">
        <f t="shared" si="123"/>
        <v>0</v>
      </c>
      <c r="G269" s="148">
        <f t="shared" si="123"/>
        <v>0</v>
      </c>
      <c r="H269" s="148">
        <f t="shared" si="123"/>
        <v>0</v>
      </c>
      <c r="I269" s="148"/>
      <c r="J269" s="148"/>
      <c r="K269" s="148"/>
      <c r="L269" s="149" t="e">
        <f t="shared" si="119"/>
        <v>#DIV/0!</v>
      </c>
      <c r="M269" s="149" t="e">
        <f t="shared" si="121"/>
        <v>#DIV/0!</v>
      </c>
    </row>
    <row r="270" spans="1:13" s="19" customFormat="1" hidden="1" x14ac:dyDescent="0.25">
      <c r="A270" s="154">
        <v>32</v>
      </c>
      <c r="B270" s="155"/>
      <c r="C270" s="156"/>
      <c r="D270" s="147" t="s">
        <v>31</v>
      </c>
      <c r="E270" s="148">
        <f t="shared" si="123"/>
        <v>50000</v>
      </c>
      <c r="F270" s="148">
        <f t="shared" si="123"/>
        <v>0</v>
      </c>
      <c r="G270" s="148">
        <f t="shared" si="123"/>
        <v>0</v>
      </c>
      <c r="H270" s="148">
        <f t="shared" si="123"/>
        <v>0</v>
      </c>
      <c r="I270" s="148"/>
      <c r="J270" s="148"/>
      <c r="K270" s="148"/>
      <c r="L270" s="149" t="e">
        <f t="shared" si="119"/>
        <v>#DIV/0!</v>
      </c>
      <c r="M270" s="149" t="e">
        <f t="shared" si="121"/>
        <v>#DIV/0!</v>
      </c>
    </row>
    <row r="271" spans="1:13" s="19" customFormat="1" hidden="1" x14ac:dyDescent="0.25">
      <c r="A271" s="154">
        <v>322</v>
      </c>
      <c r="B271" s="155"/>
      <c r="C271" s="156"/>
      <c r="D271" s="147" t="s">
        <v>36</v>
      </c>
      <c r="E271" s="148">
        <f t="shared" si="123"/>
        <v>50000</v>
      </c>
      <c r="F271" s="148">
        <f t="shared" si="123"/>
        <v>0</v>
      </c>
      <c r="G271" s="148">
        <f t="shared" si="123"/>
        <v>0</v>
      </c>
      <c r="H271" s="148">
        <f t="shared" si="123"/>
        <v>0</v>
      </c>
      <c r="I271" s="148"/>
      <c r="J271" s="148"/>
      <c r="K271" s="148"/>
      <c r="L271" s="149" t="e">
        <f t="shared" si="119"/>
        <v>#DIV/0!</v>
      </c>
      <c r="M271" s="149" t="e">
        <f t="shared" si="121"/>
        <v>#DIV/0!</v>
      </c>
    </row>
    <row r="272" spans="1:13" hidden="1" x14ac:dyDescent="0.25">
      <c r="A272" s="157">
        <v>3222</v>
      </c>
      <c r="B272" s="158"/>
      <c r="C272" s="159"/>
      <c r="D272" s="160" t="s">
        <v>38</v>
      </c>
      <c r="E272" s="161">
        <v>50000</v>
      </c>
      <c r="F272" s="161"/>
      <c r="G272" s="161"/>
      <c r="H272" s="161">
        <f>G272/7.5345</f>
        <v>0</v>
      </c>
      <c r="I272" s="161"/>
      <c r="J272" s="161"/>
      <c r="K272" s="161"/>
      <c r="L272" s="169" t="e">
        <f t="shared" si="119"/>
        <v>#DIV/0!</v>
      </c>
      <c r="M272" s="169" t="e">
        <f t="shared" si="121"/>
        <v>#DIV/0!</v>
      </c>
    </row>
    <row r="273" spans="1:13" s="19" customFormat="1" ht="25.5" x14ac:dyDescent="0.25">
      <c r="A273" s="150" t="s">
        <v>116</v>
      </c>
      <c r="B273" s="151"/>
      <c r="C273" s="152"/>
      <c r="D273" s="153" t="s">
        <v>117</v>
      </c>
      <c r="E273" s="148">
        <f t="shared" ref="E273:H274" si="124">E274</f>
        <v>166000</v>
      </c>
      <c r="F273" s="148">
        <f t="shared" si="124"/>
        <v>22031.986196827926</v>
      </c>
      <c r="G273" s="148">
        <f t="shared" si="124"/>
        <v>140000</v>
      </c>
      <c r="H273" s="148">
        <f t="shared" si="124"/>
        <v>18581.193178047648</v>
      </c>
      <c r="I273" s="148">
        <v>1003.34</v>
      </c>
      <c r="J273" s="148">
        <v>2250</v>
      </c>
      <c r="K273" s="148">
        <v>345.85</v>
      </c>
      <c r="L273" s="149">
        <f t="shared" si="119"/>
        <v>34.469870632088821</v>
      </c>
      <c r="M273" s="149">
        <f t="shared" si="121"/>
        <v>15.371111111111112</v>
      </c>
    </row>
    <row r="274" spans="1:13" s="19" customFormat="1" x14ac:dyDescent="0.25">
      <c r="A274" s="144">
        <v>3</v>
      </c>
      <c r="B274" s="145"/>
      <c r="C274" s="146"/>
      <c r="D274" s="147" t="s">
        <v>25</v>
      </c>
      <c r="E274" s="148">
        <f t="shared" si="124"/>
        <v>166000</v>
      </c>
      <c r="F274" s="148">
        <f t="shared" si="124"/>
        <v>22031.986196827926</v>
      </c>
      <c r="G274" s="148">
        <f t="shared" si="124"/>
        <v>140000</v>
      </c>
      <c r="H274" s="148">
        <f t="shared" si="124"/>
        <v>18581.193178047648</v>
      </c>
      <c r="I274" s="148">
        <v>1003.34</v>
      </c>
      <c r="J274" s="148">
        <v>2250</v>
      </c>
      <c r="K274" s="148">
        <v>345.85</v>
      </c>
      <c r="L274" s="149">
        <f t="shared" si="119"/>
        <v>34.469870632088821</v>
      </c>
      <c r="M274" s="149">
        <f t="shared" si="121"/>
        <v>15.371111111111112</v>
      </c>
    </row>
    <row r="275" spans="1:13" s="19" customFormat="1" x14ac:dyDescent="0.25">
      <c r="A275" s="154">
        <v>32</v>
      </c>
      <c r="B275" s="155"/>
      <c r="C275" s="156"/>
      <c r="D275" s="147" t="s">
        <v>31</v>
      </c>
      <c r="E275" s="148">
        <f t="shared" ref="E275:H275" si="125">E276+E280</f>
        <v>166000</v>
      </c>
      <c r="F275" s="148">
        <f t="shared" si="125"/>
        <v>22031.986196827926</v>
      </c>
      <c r="G275" s="148">
        <f t="shared" si="125"/>
        <v>140000</v>
      </c>
      <c r="H275" s="148">
        <f t="shared" si="125"/>
        <v>18581.193178047648</v>
      </c>
      <c r="I275" s="148">
        <f>I276+I280</f>
        <v>1003.34</v>
      </c>
      <c r="J275" s="148">
        <v>2250</v>
      </c>
      <c r="K275" s="148">
        <v>345.85</v>
      </c>
      <c r="L275" s="149">
        <f t="shared" si="119"/>
        <v>34.469870632088821</v>
      </c>
      <c r="M275" s="149">
        <f t="shared" si="121"/>
        <v>15.371111111111112</v>
      </c>
    </row>
    <row r="276" spans="1:13" s="19" customFormat="1" x14ac:dyDescent="0.25">
      <c r="A276" s="154">
        <v>322</v>
      </c>
      <c r="B276" s="155"/>
      <c r="C276" s="156"/>
      <c r="D276" s="147" t="s">
        <v>36</v>
      </c>
      <c r="E276" s="148">
        <f t="shared" ref="E276:H276" si="126">E277+E278+E279</f>
        <v>156000</v>
      </c>
      <c r="F276" s="148">
        <f t="shared" si="126"/>
        <v>20704.758112681666</v>
      </c>
      <c r="G276" s="148">
        <f t="shared" si="126"/>
        <v>130000</v>
      </c>
      <c r="H276" s="148">
        <f t="shared" si="126"/>
        <v>17253.965093901388</v>
      </c>
      <c r="I276" s="148">
        <v>568.34</v>
      </c>
      <c r="J276" s="148">
        <v>0</v>
      </c>
      <c r="K276" s="148">
        <v>0</v>
      </c>
      <c r="L276" s="149">
        <f t="shared" si="119"/>
        <v>0</v>
      </c>
      <c r="M276" s="149" t="s">
        <v>211</v>
      </c>
    </row>
    <row r="277" spans="1:13" ht="25.5" hidden="1" x14ac:dyDescent="0.25">
      <c r="A277" s="157">
        <v>3221</v>
      </c>
      <c r="B277" s="158"/>
      <c r="C277" s="159"/>
      <c r="D277" s="160" t="s">
        <v>80</v>
      </c>
      <c r="E277" s="161">
        <v>6000</v>
      </c>
      <c r="F277" s="161">
        <f t="shared" ref="F277:F278" si="127">E277/7.5345</f>
        <v>796.33685048775624</v>
      </c>
      <c r="G277" s="161">
        <v>5000</v>
      </c>
      <c r="H277" s="161">
        <f>G277/7.5345</f>
        <v>663.61404207313024</v>
      </c>
      <c r="I277" s="161"/>
      <c r="J277" s="161"/>
      <c r="K277" s="161"/>
      <c r="L277" s="169" t="e">
        <f t="shared" si="119"/>
        <v>#DIV/0!</v>
      </c>
      <c r="M277" s="169" t="e">
        <f t="shared" si="121"/>
        <v>#DIV/0!</v>
      </c>
    </row>
    <row r="278" spans="1:13" hidden="1" x14ac:dyDescent="0.25">
      <c r="A278" s="157">
        <v>3222</v>
      </c>
      <c r="B278" s="158"/>
      <c r="C278" s="159"/>
      <c r="D278" s="160" t="s">
        <v>38</v>
      </c>
      <c r="E278" s="161">
        <v>150000</v>
      </c>
      <c r="F278" s="161">
        <f t="shared" si="127"/>
        <v>19908.421262193908</v>
      </c>
      <c r="G278" s="161">
        <v>125000</v>
      </c>
      <c r="H278" s="161">
        <f>G278/7.5345</f>
        <v>16590.351051828256</v>
      </c>
      <c r="I278" s="161"/>
      <c r="J278" s="161"/>
      <c r="K278" s="161"/>
      <c r="L278" s="169" t="e">
        <f t="shared" si="119"/>
        <v>#DIV/0!</v>
      </c>
      <c r="M278" s="169" t="e">
        <f t="shared" si="121"/>
        <v>#DIV/0!</v>
      </c>
    </row>
    <row r="279" spans="1:13" hidden="1" x14ac:dyDescent="0.25">
      <c r="A279" s="157">
        <v>3225</v>
      </c>
      <c r="B279" s="158"/>
      <c r="C279" s="159"/>
      <c r="D279" s="160" t="s">
        <v>81</v>
      </c>
      <c r="E279" s="161"/>
      <c r="F279" s="161"/>
      <c r="G279" s="161"/>
      <c r="H279" s="161">
        <f>G279/7.5345</f>
        <v>0</v>
      </c>
      <c r="I279" s="161"/>
      <c r="J279" s="161"/>
      <c r="K279" s="161"/>
      <c r="L279" s="169" t="e">
        <f t="shared" si="119"/>
        <v>#DIV/0!</v>
      </c>
      <c r="M279" s="169" t="e">
        <f t="shared" si="121"/>
        <v>#DIV/0!</v>
      </c>
    </row>
    <row r="280" spans="1:13" s="19" customFormat="1" x14ac:dyDescent="0.25">
      <c r="A280" s="154">
        <v>323</v>
      </c>
      <c r="B280" s="155"/>
      <c r="C280" s="156"/>
      <c r="D280" s="147" t="s">
        <v>40</v>
      </c>
      <c r="E280" s="148">
        <f t="shared" ref="E280:H280" si="128">E281</f>
        <v>10000</v>
      </c>
      <c r="F280" s="148">
        <f t="shared" si="128"/>
        <v>1327.2280841462605</v>
      </c>
      <c r="G280" s="148">
        <f t="shared" si="128"/>
        <v>10000</v>
      </c>
      <c r="H280" s="148">
        <f t="shared" si="128"/>
        <v>1327.2280841462605</v>
      </c>
      <c r="I280" s="148">
        <v>435</v>
      </c>
      <c r="J280" s="148">
        <v>2250</v>
      </c>
      <c r="K280" s="148">
        <v>0</v>
      </c>
      <c r="L280" s="149">
        <f t="shared" si="119"/>
        <v>0</v>
      </c>
      <c r="M280" s="149">
        <f t="shared" si="121"/>
        <v>0</v>
      </c>
    </row>
    <row r="281" spans="1:13" hidden="1" x14ac:dyDescent="0.25">
      <c r="A281" s="157">
        <v>3236</v>
      </c>
      <c r="B281" s="158"/>
      <c r="C281" s="159"/>
      <c r="D281" s="160" t="s">
        <v>45</v>
      </c>
      <c r="E281" s="161">
        <v>10000</v>
      </c>
      <c r="F281" s="161">
        <f t="shared" ref="F281" si="129">E281/7.5345</f>
        <v>1327.2280841462605</v>
      </c>
      <c r="G281" s="161">
        <v>10000</v>
      </c>
      <c r="H281" s="161">
        <f>G281/7.5345</f>
        <v>1327.2280841462605</v>
      </c>
      <c r="I281" s="161"/>
      <c r="J281" s="161"/>
      <c r="K281" s="161"/>
      <c r="L281" s="169" t="e">
        <f t="shared" si="119"/>
        <v>#DIV/0!</v>
      </c>
      <c r="M281" s="169" t="e">
        <f t="shared" si="121"/>
        <v>#DIV/0!</v>
      </c>
    </row>
    <row r="282" spans="1:13" s="19" customFormat="1" x14ac:dyDescent="0.25">
      <c r="A282" s="150" t="s">
        <v>110</v>
      </c>
      <c r="B282" s="151"/>
      <c r="C282" s="152"/>
      <c r="D282" s="153" t="s">
        <v>121</v>
      </c>
      <c r="E282" s="148">
        <f t="shared" ref="E282:H285" si="130">E283</f>
        <v>50000</v>
      </c>
      <c r="F282" s="148">
        <f t="shared" si="130"/>
        <v>6636.1404207313026</v>
      </c>
      <c r="G282" s="148">
        <f t="shared" si="130"/>
        <v>60000</v>
      </c>
      <c r="H282" s="148">
        <f t="shared" si="130"/>
        <v>7963.3685048775624</v>
      </c>
      <c r="I282" s="148">
        <v>20704.2</v>
      </c>
      <c r="J282" s="148">
        <v>34200</v>
      </c>
      <c r="K282" s="148">
        <v>22680.14</v>
      </c>
      <c r="L282" s="149">
        <f t="shared" si="119"/>
        <v>109.54366746843635</v>
      </c>
      <c r="M282" s="149">
        <f t="shared" si="121"/>
        <v>66.316198830409363</v>
      </c>
    </row>
    <row r="283" spans="1:13" s="19" customFormat="1" x14ac:dyDescent="0.25">
      <c r="A283" s="144">
        <v>3</v>
      </c>
      <c r="B283" s="145"/>
      <c r="C283" s="146"/>
      <c r="D283" s="147" t="s">
        <v>25</v>
      </c>
      <c r="E283" s="148">
        <f t="shared" si="130"/>
        <v>50000</v>
      </c>
      <c r="F283" s="148">
        <f t="shared" si="130"/>
        <v>6636.1404207313026</v>
      </c>
      <c r="G283" s="148">
        <f t="shared" si="130"/>
        <v>60000</v>
      </c>
      <c r="H283" s="148">
        <f t="shared" si="130"/>
        <v>7963.3685048775624</v>
      </c>
      <c r="I283" s="148">
        <v>20704.2</v>
      </c>
      <c r="J283" s="148">
        <v>34200</v>
      </c>
      <c r="K283" s="148">
        <v>22680.14</v>
      </c>
      <c r="L283" s="149">
        <f t="shared" si="119"/>
        <v>109.54366746843635</v>
      </c>
      <c r="M283" s="149">
        <f t="shared" si="121"/>
        <v>66.316198830409363</v>
      </c>
    </row>
    <row r="284" spans="1:13" s="19" customFormat="1" x14ac:dyDescent="0.25">
      <c r="A284" s="154">
        <v>32</v>
      </c>
      <c r="B284" s="155"/>
      <c r="C284" s="156"/>
      <c r="D284" s="147" t="s">
        <v>31</v>
      </c>
      <c r="E284" s="148">
        <f t="shared" si="130"/>
        <v>50000</v>
      </c>
      <c r="F284" s="148">
        <f t="shared" si="130"/>
        <v>6636.1404207313026</v>
      </c>
      <c r="G284" s="148">
        <f t="shared" si="130"/>
        <v>60000</v>
      </c>
      <c r="H284" s="148">
        <f t="shared" si="130"/>
        <v>7963.3685048775624</v>
      </c>
      <c r="I284" s="148">
        <v>20704.2</v>
      </c>
      <c r="J284" s="148">
        <v>34200</v>
      </c>
      <c r="K284" s="148">
        <v>22680.14</v>
      </c>
      <c r="L284" s="149">
        <f t="shared" si="119"/>
        <v>109.54366746843635</v>
      </c>
      <c r="M284" s="149">
        <f t="shared" si="121"/>
        <v>66.316198830409363</v>
      </c>
    </row>
    <row r="285" spans="1:13" s="19" customFormat="1" x14ac:dyDescent="0.25">
      <c r="A285" s="154">
        <v>322</v>
      </c>
      <c r="B285" s="155"/>
      <c r="C285" s="156"/>
      <c r="D285" s="147" t="s">
        <v>36</v>
      </c>
      <c r="E285" s="148">
        <f t="shared" si="130"/>
        <v>50000</v>
      </c>
      <c r="F285" s="148">
        <f t="shared" si="130"/>
        <v>6636.1404207313026</v>
      </c>
      <c r="G285" s="148">
        <f t="shared" si="130"/>
        <v>60000</v>
      </c>
      <c r="H285" s="148">
        <f t="shared" si="130"/>
        <v>7963.3685048775624</v>
      </c>
      <c r="I285" s="148">
        <v>20704.2</v>
      </c>
      <c r="J285" s="148">
        <v>34200</v>
      </c>
      <c r="K285" s="148">
        <v>22680.14</v>
      </c>
      <c r="L285" s="149">
        <f t="shared" si="119"/>
        <v>109.54366746843635</v>
      </c>
      <c r="M285" s="149">
        <f t="shared" si="121"/>
        <v>66.316198830409363</v>
      </c>
    </row>
    <row r="286" spans="1:13" hidden="1" x14ac:dyDescent="0.25">
      <c r="A286" s="157">
        <v>3222</v>
      </c>
      <c r="B286" s="158"/>
      <c r="C286" s="159"/>
      <c r="D286" s="160" t="s">
        <v>38</v>
      </c>
      <c r="E286" s="161">
        <v>50000</v>
      </c>
      <c r="F286" s="161">
        <f t="shared" ref="F286" si="131">E286/7.5345</f>
        <v>6636.1404207313026</v>
      </c>
      <c r="G286" s="161">
        <v>60000</v>
      </c>
      <c r="H286" s="161">
        <f>G286/7.5345</f>
        <v>7963.3685048775624</v>
      </c>
      <c r="I286" s="161"/>
      <c r="J286" s="161"/>
      <c r="K286" s="161"/>
      <c r="L286" s="169" t="e">
        <f t="shared" si="119"/>
        <v>#DIV/0!</v>
      </c>
      <c r="M286" s="169" t="e">
        <f t="shared" si="121"/>
        <v>#DIV/0!</v>
      </c>
    </row>
    <row r="287" spans="1:13" s="19" customFormat="1" ht="25.5" x14ac:dyDescent="0.25">
      <c r="A287" s="144" t="s">
        <v>134</v>
      </c>
      <c r="B287" s="145"/>
      <c r="C287" s="146"/>
      <c r="D287" s="147" t="s">
        <v>135</v>
      </c>
      <c r="E287" s="148">
        <v>1500</v>
      </c>
      <c r="F287" s="148">
        <v>199.08</v>
      </c>
      <c r="G287" s="148">
        <v>4000</v>
      </c>
      <c r="H287" s="148">
        <v>530.89</v>
      </c>
      <c r="I287" s="148">
        <v>210.03</v>
      </c>
      <c r="J287" s="148">
        <v>150</v>
      </c>
      <c r="K287" s="148">
        <v>298.85000000000002</v>
      </c>
      <c r="L287" s="149">
        <f t="shared" si="119"/>
        <v>142.28919678141219</v>
      </c>
      <c r="M287" s="149">
        <f t="shared" si="121"/>
        <v>199.23333333333335</v>
      </c>
    </row>
    <row r="288" spans="1:13" s="19" customFormat="1" x14ac:dyDescent="0.25">
      <c r="A288" s="150" t="s">
        <v>110</v>
      </c>
      <c r="B288" s="151"/>
      <c r="C288" s="152"/>
      <c r="D288" s="153" t="s">
        <v>121</v>
      </c>
      <c r="E288" s="148" t="e">
        <f>E289+#REF!</f>
        <v>#REF!</v>
      </c>
      <c r="F288" s="148" t="e">
        <f>F289+#REF!</f>
        <v>#REF!</v>
      </c>
      <c r="G288" s="148" t="e">
        <f>G289+#REF!</f>
        <v>#REF!</v>
      </c>
      <c r="H288" s="148">
        <v>530.89099999999996</v>
      </c>
      <c r="I288" s="148">
        <v>0</v>
      </c>
      <c r="J288" s="148">
        <v>150</v>
      </c>
      <c r="K288" s="148">
        <v>0</v>
      </c>
      <c r="L288" s="149" t="s">
        <v>211</v>
      </c>
      <c r="M288" s="149">
        <f t="shared" si="121"/>
        <v>0</v>
      </c>
    </row>
    <row r="289" spans="1:13" s="19" customFormat="1" x14ac:dyDescent="0.25">
      <c r="A289" s="144">
        <v>3</v>
      </c>
      <c r="B289" s="145"/>
      <c r="C289" s="146"/>
      <c r="D289" s="147" t="s">
        <v>25</v>
      </c>
      <c r="E289" s="148">
        <f t="shared" ref="E289:H289" si="132">E290</f>
        <v>1500</v>
      </c>
      <c r="F289" s="148">
        <f t="shared" si="132"/>
        <v>199.08421262193906</v>
      </c>
      <c r="G289" s="148">
        <f t="shared" si="132"/>
        <v>4000</v>
      </c>
      <c r="H289" s="148">
        <f t="shared" si="132"/>
        <v>530.89123365850423</v>
      </c>
      <c r="I289" s="148">
        <v>0</v>
      </c>
      <c r="J289" s="148">
        <v>150</v>
      </c>
      <c r="K289" s="148">
        <v>0</v>
      </c>
      <c r="L289" s="149" t="s">
        <v>211</v>
      </c>
      <c r="M289" s="149">
        <f t="shared" si="121"/>
        <v>0</v>
      </c>
    </row>
    <row r="290" spans="1:13" s="19" customFormat="1" hidden="1" x14ac:dyDescent="0.25">
      <c r="A290" s="154">
        <v>32</v>
      </c>
      <c r="B290" s="155"/>
      <c r="C290" s="156"/>
      <c r="D290" s="147" t="s">
        <v>31</v>
      </c>
      <c r="E290" s="148">
        <f t="shared" ref="E290:H290" si="133">E291+E293+E297</f>
        <v>1500</v>
      </c>
      <c r="F290" s="148">
        <f t="shared" si="133"/>
        <v>199.08421262193906</v>
      </c>
      <c r="G290" s="148">
        <f t="shared" si="133"/>
        <v>4000</v>
      </c>
      <c r="H290" s="148">
        <f t="shared" si="133"/>
        <v>530.89123365850423</v>
      </c>
      <c r="I290" s="148"/>
      <c r="J290" s="148"/>
      <c r="K290" s="148"/>
      <c r="L290" s="149" t="e">
        <f t="shared" si="119"/>
        <v>#DIV/0!</v>
      </c>
      <c r="M290" s="149" t="e">
        <f t="shared" si="121"/>
        <v>#DIV/0!</v>
      </c>
    </row>
    <row r="291" spans="1:13" s="19" customFormat="1" hidden="1" x14ac:dyDescent="0.25">
      <c r="A291" s="154">
        <v>321</v>
      </c>
      <c r="B291" s="155"/>
      <c r="C291" s="156"/>
      <c r="D291" s="147" t="s">
        <v>32</v>
      </c>
      <c r="E291" s="148">
        <f t="shared" ref="E291:H291" si="134">E292</f>
        <v>0</v>
      </c>
      <c r="F291" s="148">
        <f t="shared" si="134"/>
        <v>0</v>
      </c>
      <c r="G291" s="148">
        <f t="shared" si="134"/>
        <v>0</v>
      </c>
      <c r="H291" s="148">
        <f t="shared" si="134"/>
        <v>0</v>
      </c>
      <c r="I291" s="148"/>
      <c r="J291" s="148"/>
      <c r="K291" s="148"/>
      <c r="L291" s="149" t="e">
        <f t="shared" si="119"/>
        <v>#DIV/0!</v>
      </c>
      <c r="M291" s="149" t="e">
        <f t="shared" si="121"/>
        <v>#DIV/0!</v>
      </c>
    </row>
    <row r="292" spans="1:13" hidden="1" x14ac:dyDescent="0.25">
      <c r="A292" s="157">
        <v>3211</v>
      </c>
      <c r="B292" s="158"/>
      <c r="C292" s="159"/>
      <c r="D292" s="160" t="s">
        <v>33</v>
      </c>
      <c r="E292" s="161"/>
      <c r="F292" s="161"/>
      <c r="G292" s="161"/>
      <c r="H292" s="161"/>
      <c r="I292" s="161"/>
      <c r="J292" s="161"/>
      <c r="K292" s="161"/>
      <c r="L292" s="169" t="e">
        <f t="shared" si="119"/>
        <v>#DIV/0!</v>
      </c>
      <c r="M292" s="169" t="e">
        <f t="shared" si="121"/>
        <v>#DIV/0!</v>
      </c>
    </row>
    <row r="293" spans="1:13" s="19" customFormat="1" hidden="1" x14ac:dyDescent="0.25">
      <c r="A293" s="154">
        <v>323</v>
      </c>
      <c r="B293" s="155"/>
      <c r="C293" s="156"/>
      <c r="D293" s="147" t="s">
        <v>40</v>
      </c>
      <c r="E293" s="148">
        <f t="shared" ref="E293:G293" si="135">E294+E295+E296</f>
        <v>0</v>
      </c>
      <c r="F293" s="148">
        <f t="shared" si="135"/>
        <v>0</v>
      </c>
      <c r="G293" s="148">
        <f t="shared" si="135"/>
        <v>0</v>
      </c>
      <c r="H293" s="148">
        <v>0</v>
      </c>
      <c r="I293" s="148"/>
      <c r="J293" s="148"/>
      <c r="K293" s="148"/>
      <c r="L293" s="149" t="e">
        <f t="shared" si="119"/>
        <v>#DIV/0!</v>
      </c>
      <c r="M293" s="149" t="e">
        <f t="shared" si="121"/>
        <v>#DIV/0!</v>
      </c>
    </row>
    <row r="294" spans="1:13" hidden="1" x14ac:dyDescent="0.25">
      <c r="A294" s="157">
        <v>3231</v>
      </c>
      <c r="B294" s="158"/>
      <c r="C294" s="159"/>
      <c r="D294" s="160" t="s">
        <v>41</v>
      </c>
      <c r="E294" s="161"/>
      <c r="F294" s="161"/>
      <c r="G294" s="161">
        <v>0</v>
      </c>
      <c r="H294" s="161">
        <v>0</v>
      </c>
      <c r="I294" s="161"/>
      <c r="J294" s="161"/>
      <c r="K294" s="161"/>
      <c r="L294" s="169" t="e">
        <f t="shared" si="119"/>
        <v>#DIV/0!</v>
      </c>
      <c r="M294" s="169" t="e">
        <f t="shared" si="121"/>
        <v>#DIV/0!</v>
      </c>
    </row>
    <row r="295" spans="1:13" hidden="1" x14ac:dyDescent="0.25">
      <c r="A295" s="157">
        <v>3237</v>
      </c>
      <c r="B295" s="158"/>
      <c r="C295" s="159"/>
      <c r="D295" s="160" t="s">
        <v>46</v>
      </c>
      <c r="E295" s="161"/>
      <c r="F295" s="161"/>
      <c r="G295" s="161">
        <v>0</v>
      </c>
      <c r="H295" s="161">
        <f>G295/7.5345</f>
        <v>0</v>
      </c>
      <c r="I295" s="161"/>
      <c r="J295" s="161"/>
      <c r="K295" s="161"/>
      <c r="L295" s="169" t="e">
        <f t="shared" si="119"/>
        <v>#DIV/0!</v>
      </c>
      <c r="M295" s="169" t="e">
        <f t="shared" si="121"/>
        <v>#DIV/0!</v>
      </c>
    </row>
    <row r="296" spans="1:13" hidden="1" x14ac:dyDescent="0.25">
      <c r="A296" s="157">
        <v>3239</v>
      </c>
      <c r="B296" s="158"/>
      <c r="C296" s="159"/>
      <c r="D296" s="160" t="s">
        <v>48</v>
      </c>
      <c r="E296" s="161"/>
      <c r="F296" s="161"/>
      <c r="G296" s="161">
        <v>0</v>
      </c>
      <c r="H296" s="161">
        <f>G296/7.5345</f>
        <v>0</v>
      </c>
      <c r="I296" s="161"/>
      <c r="J296" s="161"/>
      <c r="K296" s="161"/>
      <c r="L296" s="169" t="e">
        <f t="shared" si="119"/>
        <v>#DIV/0!</v>
      </c>
      <c r="M296" s="169" t="e">
        <f t="shared" si="121"/>
        <v>#DIV/0!</v>
      </c>
    </row>
    <row r="297" spans="1:13" s="19" customFormat="1" ht="25.5" x14ac:dyDescent="0.25">
      <c r="A297" s="154">
        <v>329</v>
      </c>
      <c r="B297" s="155"/>
      <c r="C297" s="156"/>
      <c r="D297" s="147" t="s">
        <v>49</v>
      </c>
      <c r="E297" s="148">
        <f t="shared" ref="E297:H297" si="136">E298</f>
        <v>1500</v>
      </c>
      <c r="F297" s="148">
        <f t="shared" si="136"/>
        <v>199.08421262193906</v>
      </c>
      <c r="G297" s="148">
        <f t="shared" si="136"/>
        <v>4000</v>
      </c>
      <c r="H297" s="148">
        <f t="shared" si="136"/>
        <v>530.89123365850423</v>
      </c>
      <c r="I297" s="148">
        <v>0</v>
      </c>
      <c r="J297" s="148">
        <v>150</v>
      </c>
      <c r="K297" s="148">
        <v>0</v>
      </c>
      <c r="L297" s="149" t="s">
        <v>211</v>
      </c>
      <c r="M297" s="149">
        <f t="shared" si="121"/>
        <v>0</v>
      </c>
    </row>
    <row r="298" spans="1:13" ht="25.5" hidden="1" x14ac:dyDescent="0.25">
      <c r="A298" s="157">
        <v>3299</v>
      </c>
      <c r="B298" s="158"/>
      <c r="C298" s="159"/>
      <c r="D298" s="160" t="s">
        <v>49</v>
      </c>
      <c r="E298" s="161">
        <v>1500</v>
      </c>
      <c r="F298" s="161">
        <f t="shared" ref="F298" si="137">E298/7.5345</f>
        <v>199.08421262193906</v>
      </c>
      <c r="G298" s="161">
        <v>4000</v>
      </c>
      <c r="H298" s="161">
        <f>G298/7.5345</f>
        <v>530.89123365850423</v>
      </c>
      <c r="I298" s="161"/>
      <c r="J298" s="161"/>
      <c r="K298" s="161"/>
      <c r="L298" s="169" t="e">
        <f t="shared" si="119"/>
        <v>#DIV/0!</v>
      </c>
      <c r="M298" s="169" t="e">
        <f t="shared" si="121"/>
        <v>#DIV/0!</v>
      </c>
    </row>
    <row r="299" spans="1:13" hidden="1" x14ac:dyDescent="0.25">
      <c r="A299" s="157">
        <v>4226</v>
      </c>
      <c r="B299" s="158"/>
      <c r="C299" s="159"/>
      <c r="D299" s="160" t="s">
        <v>69</v>
      </c>
      <c r="E299" s="161"/>
      <c r="F299" s="161"/>
      <c r="G299" s="161">
        <v>0</v>
      </c>
      <c r="H299" s="161">
        <v>0</v>
      </c>
      <c r="I299" s="161"/>
      <c r="J299" s="161"/>
      <c r="K299" s="161"/>
      <c r="L299" s="169" t="e">
        <f t="shared" si="119"/>
        <v>#DIV/0!</v>
      </c>
      <c r="M299" s="169" t="e">
        <f t="shared" si="121"/>
        <v>#DIV/0!</v>
      </c>
    </row>
    <row r="300" spans="1:13" s="19" customFormat="1" x14ac:dyDescent="0.25">
      <c r="A300" s="178" t="s">
        <v>112</v>
      </c>
      <c r="B300" s="179"/>
      <c r="C300" s="180"/>
      <c r="D300" s="181" t="s">
        <v>113</v>
      </c>
      <c r="E300" s="148">
        <f t="shared" ref="E300:H301" si="138">E301</f>
        <v>0</v>
      </c>
      <c r="F300" s="148">
        <f t="shared" si="138"/>
        <v>0</v>
      </c>
      <c r="G300" s="148">
        <f t="shared" si="138"/>
        <v>0</v>
      </c>
      <c r="H300" s="148">
        <f t="shared" si="138"/>
        <v>0</v>
      </c>
      <c r="I300" s="148">
        <v>210.03</v>
      </c>
      <c r="J300" s="148">
        <v>0</v>
      </c>
      <c r="K300" s="148">
        <v>298.85000000000002</v>
      </c>
      <c r="L300" s="149">
        <f t="shared" si="119"/>
        <v>142.28919678141219</v>
      </c>
      <c r="M300" s="149" t="s">
        <v>211</v>
      </c>
    </row>
    <row r="301" spans="1:13" s="19" customFormat="1" x14ac:dyDescent="0.25">
      <c r="A301" s="144">
        <v>3</v>
      </c>
      <c r="B301" s="145"/>
      <c r="C301" s="146"/>
      <c r="D301" s="147" t="s">
        <v>25</v>
      </c>
      <c r="E301" s="148">
        <f>E302</f>
        <v>0</v>
      </c>
      <c r="F301" s="148">
        <f t="shared" si="138"/>
        <v>0</v>
      </c>
      <c r="G301" s="148">
        <f t="shared" si="138"/>
        <v>0</v>
      </c>
      <c r="H301" s="148">
        <f t="shared" si="138"/>
        <v>0</v>
      </c>
      <c r="I301" s="148">
        <v>210.03</v>
      </c>
      <c r="J301" s="148">
        <v>0</v>
      </c>
      <c r="K301" s="148">
        <v>298.85000000000002</v>
      </c>
      <c r="L301" s="149">
        <f t="shared" si="119"/>
        <v>142.28919678141219</v>
      </c>
      <c r="M301" s="149" t="s">
        <v>211</v>
      </c>
    </row>
    <row r="302" spans="1:13" s="19" customFormat="1" x14ac:dyDescent="0.25">
      <c r="A302" s="154">
        <v>32</v>
      </c>
      <c r="B302" s="155"/>
      <c r="C302" s="156"/>
      <c r="D302" s="147" t="s">
        <v>31</v>
      </c>
      <c r="E302" s="148">
        <f>E303</f>
        <v>0</v>
      </c>
      <c r="F302" s="148">
        <f t="shared" ref="F302:H303" si="139">F303</f>
        <v>0</v>
      </c>
      <c r="G302" s="148">
        <f t="shared" si="139"/>
        <v>0</v>
      </c>
      <c r="H302" s="148">
        <f t="shared" si="139"/>
        <v>0</v>
      </c>
      <c r="I302" s="148">
        <v>210.03</v>
      </c>
      <c r="J302" s="148">
        <v>0</v>
      </c>
      <c r="K302" s="148">
        <v>298.85000000000002</v>
      </c>
      <c r="L302" s="149">
        <f t="shared" si="119"/>
        <v>142.28919678141219</v>
      </c>
      <c r="M302" s="149" t="s">
        <v>211</v>
      </c>
    </row>
    <row r="303" spans="1:13" s="19" customFormat="1" ht="25.5" x14ac:dyDescent="0.25">
      <c r="A303" s="154">
        <v>329</v>
      </c>
      <c r="B303" s="155"/>
      <c r="C303" s="156"/>
      <c r="D303" s="147" t="s">
        <v>49</v>
      </c>
      <c r="E303" s="148">
        <f>E304</f>
        <v>0</v>
      </c>
      <c r="F303" s="148">
        <f t="shared" si="139"/>
        <v>0</v>
      </c>
      <c r="G303" s="148">
        <f t="shared" si="139"/>
        <v>0</v>
      </c>
      <c r="H303" s="148">
        <f t="shared" si="139"/>
        <v>0</v>
      </c>
      <c r="I303" s="148">
        <v>210.03</v>
      </c>
      <c r="J303" s="148">
        <v>0</v>
      </c>
      <c r="K303" s="148">
        <v>298.85000000000002</v>
      </c>
      <c r="L303" s="149">
        <f t="shared" si="119"/>
        <v>142.28919678141219</v>
      </c>
      <c r="M303" s="149" t="s">
        <v>211</v>
      </c>
    </row>
    <row r="304" spans="1:13" ht="25.5" hidden="1" x14ac:dyDescent="0.25">
      <c r="A304" s="157">
        <v>3299</v>
      </c>
      <c r="B304" s="158"/>
      <c r="C304" s="159"/>
      <c r="D304" s="160" t="s">
        <v>49</v>
      </c>
      <c r="E304" s="161"/>
      <c r="F304" s="161"/>
      <c r="G304" s="161">
        <v>0</v>
      </c>
      <c r="H304" s="161">
        <v>0</v>
      </c>
      <c r="I304" s="161"/>
      <c r="J304" s="161"/>
      <c r="K304" s="161"/>
      <c r="L304" s="169" t="e">
        <f t="shared" si="119"/>
        <v>#DIV/0!</v>
      </c>
      <c r="M304" s="169" t="e">
        <f t="shared" si="121"/>
        <v>#DIV/0!</v>
      </c>
    </row>
    <row r="305" spans="1:13" s="19" customFormat="1" x14ac:dyDescent="0.25">
      <c r="A305" s="144" t="s">
        <v>136</v>
      </c>
      <c r="B305" s="145"/>
      <c r="C305" s="146"/>
      <c r="D305" s="147" t="s">
        <v>137</v>
      </c>
      <c r="E305" s="148">
        <f t="shared" ref="E305:G305" si="140">E306+E311</f>
        <v>3000</v>
      </c>
      <c r="F305" s="148">
        <f t="shared" si="140"/>
        <v>132.72280841462606</v>
      </c>
      <c r="G305" s="148">
        <f t="shared" si="140"/>
        <v>1500</v>
      </c>
      <c r="H305" s="148">
        <v>199.08</v>
      </c>
      <c r="I305" s="148">
        <v>285.8</v>
      </c>
      <c r="J305" s="148">
        <v>500</v>
      </c>
      <c r="K305" s="148">
        <f>K306</f>
        <v>41.989999999999995</v>
      </c>
      <c r="L305" s="149">
        <f t="shared" si="119"/>
        <v>14.692092372288313</v>
      </c>
      <c r="M305" s="149">
        <f t="shared" si="121"/>
        <v>8.3979999999999979</v>
      </c>
    </row>
    <row r="306" spans="1:13" s="19" customFormat="1" x14ac:dyDescent="0.25">
      <c r="A306" s="150" t="s">
        <v>112</v>
      </c>
      <c r="B306" s="151"/>
      <c r="C306" s="152"/>
      <c r="D306" s="153" t="s">
        <v>113</v>
      </c>
      <c r="E306" s="148">
        <f t="shared" ref="E306:H309" si="141">E307</f>
        <v>2000</v>
      </c>
      <c r="F306" s="148">
        <f t="shared" si="141"/>
        <v>0</v>
      </c>
      <c r="G306" s="148">
        <f t="shared" si="141"/>
        <v>1500</v>
      </c>
      <c r="H306" s="148">
        <f t="shared" si="141"/>
        <v>199.08421262193906</v>
      </c>
      <c r="I306" s="148">
        <v>285.8</v>
      </c>
      <c r="J306" s="148">
        <v>0</v>
      </c>
      <c r="K306" s="148">
        <f>K307+K309</f>
        <v>41.989999999999995</v>
      </c>
      <c r="L306" s="149">
        <f t="shared" si="119"/>
        <v>14.692092372288313</v>
      </c>
      <c r="M306" s="149" t="s">
        <v>211</v>
      </c>
    </row>
    <row r="307" spans="1:13" s="19" customFormat="1" x14ac:dyDescent="0.25">
      <c r="A307" s="144">
        <v>3</v>
      </c>
      <c r="B307" s="145"/>
      <c r="C307" s="146"/>
      <c r="D307" s="147" t="s">
        <v>25</v>
      </c>
      <c r="E307" s="148">
        <f t="shared" si="141"/>
        <v>2000</v>
      </c>
      <c r="F307" s="148">
        <f t="shared" si="141"/>
        <v>0</v>
      </c>
      <c r="G307" s="148">
        <f t="shared" si="141"/>
        <v>1500</v>
      </c>
      <c r="H307" s="148">
        <f t="shared" si="141"/>
        <v>199.08421262193906</v>
      </c>
      <c r="I307" s="148">
        <v>285.8</v>
      </c>
      <c r="J307" s="148">
        <v>0</v>
      </c>
      <c r="K307" s="148">
        <v>25</v>
      </c>
      <c r="L307" s="149">
        <f t="shared" si="119"/>
        <v>8.7473757872638203</v>
      </c>
      <c r="M307" s="149" t="s">
        <v>211</v>
      </c>
    </row>
    <row r="308" spans="1:13" s="19" customFormat="1" x14ac:dyDescent="0.25">
      <c r="A308" s="154">
        <v>32</v>
      </c>
      <c r="B308" s="155"/>
      <c r="C308" s="156"/>
      <c r="D308" s="147" t="s">
        <v>31</v>
      </c>
      <c r="E308" s="148">
        <f t="shared" si="141"/>
        <v>2000</v>
      </c>
      <c r="F308" s="148">
        <f t="shared" si="141"/>
        <v>0</v>
      </c>
      <c r="G308" s="148">
        <f t="shared" si="141"/>
        <v>1500</v>
      </c>
      <c r="H308" s="148">
        <f t="shared" si="141"/>
        <v>199.08421262193906</v>
      </c>
      <c r="I308" s="148">
        <v>285.8</v>
      </c>
      <c r="J308" s="148">
        <v>0</v>
      </c>
      <c r="K308" s="148">
        <v>25</v>
      </c>
      <c r="L308" s="149">
        <f t="shared" si="119"/>
        <v>8.7473757872638203</v>
      </c>
      <c r="M308" s="149" t="s">
        <v>211</v>
      </c>
    </row>
    <row r="309" spans="1:13" s="19" customFormat="1" ht="25.5" x14ac:dyDescent="0.25">
      <c r="A309" s="154">
        <v>329</v>
      </c>
      <c r="B309" s="155"/>
      <c r="C309" s="156"/>
      <c r="D309" s="147" t="s">
        <v>49</v>
      </c>
      <c r="E309" s="148">
        <f t="shared" si="141"/>
        <v>2000</v>
      </c>
      <c r="F309" s="148">
        <f t="shared" si="141"/>
        <v>0</v>
      </c>
      <c r="G309" s="148">
        <f t="shared" si="141"/>
        <v>1500</v>
      </c>
      <c r="H309" s="148">
        <f t="shared" si="141"/>
        <v>199.08421262193906</v>
      </c>
      <c r="I309" s="148">
        <v>285.8</v>
      </c>
      <c r="J309" s="148">
        <v>0</v>
      </c>
      <c r="K309" s="148">
        <v>16.989999999999998</v>
      </c>
      <c r="L309" s="149">
        <f t="shared" si="119"/>
        <v>5.9447165850244916</v>
      </c>
      <c r="M309" s="149" t="s">
        <v>211</v>
      </c>
    </row>
    <row r="310" spans="1:13" ht="25.5" hidden="1" x14ac:dyDescent="0.25">
      <c r="A310" s="157">
        <v>3299</v>
      </c>
      <c r="B310" s="158"/>
      <c r="C310" s="159"/>
      <c r="D310" s="160" t="s">
        <v>49</v>
      </c>
      <c r="E310" s="161">
        <v>2000</v>
      </c>
      <c r="F310" s="161"/>
      <c r="G310" s="161">
        <v>1500</v>
      </c>
      <c r="H310" s="161">
        <f>G310/7.5345</f>
        <v>199.08421262193906</v>
      </c>
      <c r="I310" s="161"/>
      <c r="J310" s="161"/>
      <c r="K310" s="161"/>
      <c r="L310" s="169" t="e">
        <f t="shared" si="119"/>
        <v>#DIV/0!</v>
      </c>
      <c r="M310" s="169" t="e">
        <f t="shared" si="121"/>
        <v>#DIV/0!</v>
      </c>
    </row>
    <row r="311" spans="1:13" s="19" customFormat="1" ht="25.5" x14ac:dyDescent="0.25">
      <c r="A311" s="150" t="s">
        <v>116</v>
      </c>
      <c r="B311" s="151"/>
      <c r="C311" s="152"/>
      <c r="D311" s="153" t="s">
        <v>117</v>
      </c>
      <c r="E311" s="148">
        <f t="shared" ref="E311:H312" si="142">E312</f>
        <v>1000</v>
      </c>
      <c r="F311" s="148">
        <f t="shared" si="142"/>
        <v>132.72280841462606</v>
      </c>
      <c r="G311" s="148">
        <f t="shared" si="142"/>
        <v>0</v>
      </c>
      <c r="H311" s="148">
        <f t="shared" si="142"/>
        <v>0</v>
      </c>
      <c r="I311" s="148">
        <v>0</v>
      </c>
      <c r="J311" s="148">
        <v>500</v>
      </c>
      <c r="K311" s="148">
        <v>0</v>
      </c>
      <c r="L311" s="149" t="s">
        <v>211</v>
      </c>
      <c r="M311" s="149">
        <f t="shared" si="121"/>
        <v>0</v>
      </c>
    </row>
    <row r="312" spans="1:13" s="19" customFormat="1" x14ac:dyDescent="0.25">
      <c r="A312" s="144">
        <v>3</v>
      </c>
      <c r="B312" s="145"/>
      <c r="C312" s="146"/>
      <c r="D312" s="147" t="s">
        <v>25</v>
      </c>
      <c r="E312" s="148">
        <f t="shared" si="142"/>
        <v>1000</v>
      </c>
      <c r="F312" s="148">
        <f t="shared" si="142"/>
        <v>132.72280841462606</v>
      </c>
      <c r="G312" s="148">
        <f t="shared" si="142"/>
        <v>0</v>
      </c>
      <c r="H312" s="148">
        <f t="shared" si="142"/>
        <v>0</v>
      </c>
      <c r="I312" s="148">
        <v>0</v>
      </c>
      <c r="J312" s="148">
        <v>500</v>
      </c>
      <c r="K312" s="148">
        <v>0</v>
      </c>
      <c r="L312" s="149" t="s">
        <v>211</v>
      </c>
      <c r="M312" s="149">
        <f t="shared" si="121"/>
        <v>0</v>
      </c>
    </row>
    <row r="313" spans="1:13" s="19" customFormat="1" x14ac:dyDescent="0.25">
      <c r="A313" s="154">
        <v>32</v>
      </c>
      <c r="B313" s="155"/>
      <c r="C313" s="156"/>
      <c r="D313" s="147" t="s">
        <v>31</v>
      </c>
      <c r="E313" s="148">
        <f t="shared" ref="E313:H313" si="143">E314+E316</f>
        <v>1000</v>
      </c>
      <c r="F313" s="148">
        <f t="shared" si="143"/>
        <v>132.72280841462606</v>
      </c>
      <c r="G313" s="148">
        <f t="shared" si="143"/>
        <v>0</v>
      </c>
      <c r="H313" s="148">
        <f t="shared" si="143"/>
        <v>0</v>
      </c>
      <c r="I313" s="148">
        <v>0</v>
      </c>
      <c r="J313" s="148">
        <v>500</v>
      </c>
      <c r="K313" s="148">
        <v>0</v>
      </c>
      <c r="L313" s="149" t="s">
        <v>211</v>
      </c>
      <c r="M313" s="149">
        <f t="shared" si="121"/>
        <v>0</v>
      </c>
    </row>
    <row r="314" spans="1:13" s="19" customFormat="1" x14ac:dyDescent="0.25">
      <c r="A314" s="154">
        <v>321</v>
      </c>
      <c r="B314" s="155"/>
      <c r="C314" s="156"/>
      <c r="D314" s="147" t="s">
        <v>32</v>
      </c>
      <c r="E314" s="148">
        <f t="shared" ref="E314:H314" si="144">E315</f>
        <v>0</v>
      </c>
      <c r="F314" s="148">
        <f t="shared" si="144"/>
        <v>0</v>
      </c>
      <c r="G314" s="148">
        <f t="shared" si="144"/>
        <v>0</v>
      </c>
      <c r="H314" s="148">
        <f t="shared" si="144"/>
        <v>0</v>
      </c>
      <c r="I314" s="148">
        <v>0</v>
      </c>
      <c r="J314" s="148">
        <v>250</v>
      </c>
      <c r="K314" s="148">
        <v>0</v>
      </c>
      <c r="L314" s="149" t="s">
        <v>211</v>
      </c>
      <c r="M314" s="149">
        <f t="shared" si="121"/>
        <v>0</v>
      </c>
    </row>
    <row r="315" spans="1:13" hidden="1" x14ac:dyDescent="0.25">
      <c r="A315" s="157">
        <v>3211</v>
      </c>
      <c r="B315" s="158"/>
      <c r="C315" s="159"/>
      <c r="D315" s="160" t="s">
        <v>33</v>
      </c>
      <c r="E315" s="161"/>
      <c r="F315" s="161"/>
      <c r="G315" s="161"/>
      <c r="H315" s="161">
        <f>G315/7.5345</f>
        <v>0</v>
      </c>
      <c r="I315" s="161"/>
      <c r="J315" s="161"/>
      <c r="K315" s="161"/>
      <c r="L315" s="169" t="e">
        <f t="shared" si="119"/>
        <v>#DIV/0!</v>
      </c>
      <c r="M315" s="169" t="e">
        <f t="shared" si="121"/>
        <v>#DIV/0!</v>
      </c>
    </row>
    <row r="316" spans="1:13" s="19" customFormat="1" x14ac:dyDescent="0.25">
      <c r="A316" s="154">
        <v>323</v>
      </c>
      <c r="B316" s="155"/>
      <c r="C316" s="156"/>
      <c r="D316" s="147" t="s">
        <v>48</v>
      </c>
      <c r="E316" s="148">
        <f t="shared" ref="E316:H316" si="145">E317</f>
        <v>1000</v>
      </c>
      <c r="F316" s="148">
        <f t="shared" si="145"/>
        <v>132.72280841462606</v>
      </c>
      <c r="G316" s="148">
        <f t="shared" si="145"/>
        <v>0</v>
      </c>
      <c r="H316" s="148">
        <f t="shared" si="145"/>
        <v>0</v>
      </c>
      <c r="I316" s="148">
        <v>0</v>
      </c>
      <c r="J316" s="148">
        <v>250</v>
      </c>
      <c r="K316" s="148">
        <v>0</v>
      </c>
      <c r="L316" s="149" t="s">
        <v>211</v>
      </c>
      <c r="M316" s="149">
        <f t="shared" si="121"/>
        <v>0</v>
      </c>
    </row>
    <row r="317" spans="1:13" hidden="1" x14ac:dyDescent="0.25">
      <c r="A317" s="157">
        <v>3239</v>
      </c>
      <c r="B317" s="158"/>
      <c r="C317" s="159"/>
      <c r="D317" s="160" t="s">
        <v>48</v>
      </c>
      <c r="E317" s="161">
        <v>1000</v>
      </c>
      <c r="F317" s="161">
        <f t="shared" ref="F317" si="146">E317/7.5345</f>
        <v>132.72280841462606</v>
      </c>
      <c r="G317" s="161"/>
      <c r="H317" s="161">
        <f>G317/7.5345</f>
        <v>0</v>
      </c>
      <c r="I317" s="161"/>
      <c r="J317" s="161"/>
      <c r="K317" s="161"/>
      <c r="L317" s="169" t="e">
        <f t="shared" si="119"/>
        <v>#DIV/0!</v>
      </c>
      <c r="M317" s="169" t="e">
        <f t="shared" si="121"/>
        <v>#DIV/0!</v>
      </c>
    </row>
    <row r="318" spans="1:13" s="19" customFormat="1" ht="25.5" x14ac:dyDescent="0.25">
      <c r="A318" s="144" t="s">
        <v>138</v>
      </c>
      <c r="B318" s="145"/>
      <c r="C318" s="146"/>
      <c r="D318" s="182" t="s">
        <v>139</v>
      </c>
      <c r="E318" s="148">
        <f t="shared" ref="E318:H321" si="147">E319</f>
        <v>0</v>
      </c>
      <c r="F318" s="148">
        <f t="shared" si="147"/>
        <v>0</v>
      </c>
      <c r="G318" s="148">
        <f t="shared" si="147"/>
        <v>30000</v>
      </c>
      <c r="H318" s="148">
        <f t="shared" si="147"/>
        <v>3981.6842524387812</v>
      </c>
      <c r="I318" s="148">
        <v>3125.84</v>
      </c>
      <c r="J318" s="148">
        <v>13500</v>
      </c>
      <c r="K318" s="148">
        <f>K319+K325</f>
        <v>4642.2</v>
      </c>
      <c r="L318" s="149">
        <f t="shared" si="119"/>
        <v>148.51048038287306</v>
      </c>
      <c r="M318" s="149">
        <f t="shared" si="121"/>
        <v>34.386666666666663</v>
      </c>
    </row>
    <row r="319" spans="1:13" s="19" customFormat="1" ht="25.5" x14ac:dyDescent="0.25">
      <c r="A319" s="150" t="s">
        <v>116</v>
      </c>
      <c r="B319" s="151"/>
      <c r="C319" s="152"/>
      <c r="D319" s="153" t="s">
        <v>117</v>
      </c>
      <c r="E319" s="148">
        <f t="shared" si="147"/>
        <v>0</v>
      </c>
      <c r="F319" s="148">
        <f t="shared" si="147"/>
        <v>0</v>
      </c>
      <c r="G319" s="148">
        <f t="shared" si="147"/>
        <v>30000</v>
      </c>
      <c r="H319" s="148">
        <f t="shared" si="147"/>
        <v>3981.6842524387812</v>
      </c>
      <c r="I319" s="148">
        <v>3125.84</v>
      </c>
      <c r="J319" s="148">
        <v>11500</v>
      </c>
      <c r="K319" s="148">
        <v>1927.2</v>
      </c>
      <c r="L319" s="149">
        <f t="shared" si="119"/>
        <v>61.653827451181122</v>
      </c>
      <c r="M319" s="149">
        <f t="shared" si="121"/>
        <v>16.758260869565216</v>
      </c>
    </row>
    <row r="320" spans="1:13" s="19" customFormat="1" x14ac:dyDescent="0.25">
      <c r="A320" s="144">
        <v>3</v>
      </c>
      <c r="B320" s="145"/>
      <c r="C320" s="146"/>
      <c r="D320" s="147" t="s">
        <v>25</v>
      </c>
      <c r="E320" s="148">
        <f t="shared" si="147"/>
        <v>0</v>
      </c>
      <c r="F320" s="148">
        <f t="shared" si="147"/>
        <v>0</v>
      </c>
      <c r="G320" s="148">
        <f t="shared" si="147"/>
        <v>30000</v>
      </c>
      <c r="H320" s="148">
        <f t="shared" si="147"/>
        <v>3981.6842524387812</v>
      </c>
      <c r="I320" s="148">
        <v>3125.84</v>
      </c>
      <c r="J320" s="148">
        <v>11500</v>
      </c>
      <c r="K320" s="148">
        <v>1927.2</v>
      </c>
      <c r="L320" s="149">
        <f t="shared" si="119"/>
        <v>61.653827451181122</v>
      </c>
      <c r="M320" s="149">
        <f t="shared" si="121"/>
        <v>16.758260869565216</v>
      </c>
    </row>
    <row r="321" spans="1:13" s="19" customFormat="1" x14ac:dyDescent="0.25">
      <c r="A321" s="154">
        <v>32</v>
      </c>
      <c r="B321" s="155"/>
      <c r="C321" s="156"/>
      <c r="D321" s="147" t="s">
        <v>31</v>
      </c>
      <c r="E321" s="148">
        <f t="shared" si="147"/>
        <v>0</v>
      </c>
      <c r="F321" s="148">
        <f t="shared" si="147"/>
        <v>0</v>
      </c>
      <c r="G321" s="148">
        <f t="shared" si="147"/>
        <v>30000</v>
      </c>
      <c r="H321" s="148">
        <f t="shared" si="147"/>
        <v>3981.6842524387812</v>
      </c>
      <c r="I321" s="148">
        <v>3125.84</v>
      </c>
      <c r="J321" s="148">
        <v>11500</v>
      </c>
      <c r="K321" s="148">
        <v>1927.2</v>
      </c>
      <c r="L321" s="149">
        <f t="shared" si="119"/>
        <v>61.653827451181122</v>
      </c>
      <c r="M321" s="149">
        <f t="shared" si="121"/>
        <v>16.758260869565216</v>
      </c>
    </row>
    <row r="322" spans="1:13" s="19" customFormat="1" ht="25.5" hidden="1" x14ac:dyDescent="0.25">
      <c r="A322" s="154">
        <v>329</v>
      </c>
      <c r="B322" s="155"/>
      <c r="C322" s="156"/>
      <c r="D322" s="147" t="s">
        <v>49</v>
      </c>
      <c r="E322" s="148">
        <f t="shared" ref="E322:H322" si="148">E324</f>
        <v>0</v>
      </c>
      <c r="F322" s="148">
        <f t="shared" si="148"/>
        <v>0</v>
      </c>
      <c r="G322" s="148">
        <f t="shared" si="148"/>
        <v>30000</v>
      </c>
      <c r="H322" s="148">
        <f t="shared" si="148"/>
        <v>3981.6842524387812</v>
      </c>
      <c r="I322" s="148"/>
      <c r="J322" s="148"/>
      <c r="K322" s="148"/>
      <c r="L322" s="149" t="e">
        <f t="shared" si="119"/>
        <v>#DIV/0!</v>
      </c>
      <c r="M322" s="149" t="e">
        <f t="shared" si="121"/>
        <v>#DIV/0!</v>
      </c>
    </row>
    <row r="323" spans="1:13" s="19" customFormat="1" hidden="1" x14ac:dyDescent="0.25">
      <c r="A323" s="164">
        <v>3231</v>
      </c>
      <c r="B323" s="172"/>
      <c r="C323" s="173"/>
      <c r="D323" s="160" t="s">
        <v>140</v>
      </c>
      <c r="E323" s="161">
        <v>0</v>
      </c>
      <c r="F323" s="161">
        <v>0</v>
      </c>
      <c r="G323" s="161">
        <v>0</v>
      </c>
      <c r="H323" s="161">
        <v>0</v>
      </c>
      <c r="I323" s="161"/>
      <c r="J323" s="161"/>
      <c r="K323" s="161"/>
      <c r="L323" s="169" t="e">
        <f t="shared" si="119"/>
        <v>#DIV/0!</v>
      </c>
      <c r="M323" s="169" t="e">
        <f t="shared" si="121"/>
        <v>#DIV/0!</v>
      </c>
    </row>
    <row r="324" spans="1:13" ht="25.5" hidden="1" x14ac:dyDescent="0.25">
      <c r="A324" s="157">
        <v>3299</v>
      </c>
      <c r="B324" s="158"/>
      <c r="C324" s="159"/>
      <c r="D324" s="160" t="s">
        <v>49</v>
      </c>
      <c r="E324" s="161"/>
      <c r="F324" s="161"/>
      <c r="G324" s="161">
        <v>30000</v>
      </c>
      <c r="H324" s="161">
        <f>G324/7.5345</f>
        <v>3981.6842524387812</v>
      </c>
      <c r="I324" s="161"/>
      <c r="J324" s="161"/>
      <c r="K324" s="161"/>
      <c r="L324" s="169" t="e">
        <f t="shared" si="119"/>
        <v>#DIV/0!</v>
      </c>
      <c r="M324" s="169" t="e">
        <f t="shared" si="121"/>
        <v>#DIV/0!</v>
      </c>
    </row>
    <row r="325" spans="1:13" s="19" customFormat="1" x14ac:dyDescent="0.25">
      <c r="A325" s="150" t="s">
        <v>110</v>
      </c>
      <c r="B325" s="151"/>
      <c r="C325" s="152"/>
      <c r="D325" s="153" t="s">
        <v>121</v>
      </c>
      <c r="E325" s="148" t="e">
        <f>E326+#REF!</f>
        <v>#REF!</v>
      </c>
      <c r="F325" s="148" t="e">
        <f>F326+#REF!</f>
        <v>#REF!</v>
      </c>
      <c r="G325" s="148" t="e">
        <f>G326+#REF!</f>
        <v>#REF!</v>
      </c>
      <c r="H325" s="148">
        <v>530.89099999999996</v>
      </c>
      <c r="I325" s="148">
        <v>0</v>
      </c>
      <c r="J325" s="148">
        <v>2000</v>
      </c>
      <c r="K325" s="148">
        <v>2715</v>
      </c>
      <c r="L325" s="149" t="s">
        <v>211</v>
      </c>
      <c r="M325" s="149">
        <f t="shared" si="121"/>
        <v>135.75</v>
      </c>
    </row>
    <row r="326" spans="1:13" s="19" customFormat="1" x14ac:dyDescent="0.25">
      <c r="A326" s="144">
        <v>3</v>
      </c>
      <c r="B326" s="145"/>
      <c r="C326" s="146"/>
      <c r="D326" s="147" t="s">
        <v>25</v>
      </c>
      <c r="E326" s="148">
        <f t="shared" ref="E326:H326" si="149">E327</f>
        <v>126000</v>
      </c>
      <c r="F326" s="148">
        <f t="shared" si="149"/>
        <v>16723.073860242883</v>
      </c>
      <c r="G326" s="148" t="e">
        <f t="shared" si="149"/>
        <v>#REF!</v>
      </c>
      <c r="H326" s="148" t="e">
        <f t="shared" si="149"/>
        <v>#REF!</v>
      </c>
      <c r="I326" s="148">
        <v>0</v>
      </c>
      <c r="J326" s="148">
        <v>2000</v>
      </c>
      <c r="K326" s="148">
        <v>2715</v>
      </c>
      <c r="L326" s="149" t="s">
        <v>211</v>
      </c>
      <c r="M326" s="149">
        <f t="shared" si="121"/>
        <v>135.75</v>
      </c>
    </row>
    <row r="327" spans="1:13" s="19" customFormat="1" hidden="1" x14ac:dyDescent="0.25">
      <c r="A327" s="154">
        <v>32</v>
      </c>
      <c r="B327" s="155"/>
      <c r="C327" s="156"/>
      <c r="D327" s="147" t="s">
        <v>31</v>
      </c>
      <c r="E327" s="148">
        <f t="shared" ref="E327:H327" si="150">E328+E330+E334</f>
        <v>126000</v>
      </c>
      <c r="F327" s="148">
        <f t="shared" si="150"/>
        <v>16723.073860242883</v>
      </c>
      <c r="G327" s="148" t="e">
        <f t="shared" si="150"/>
        <v>#REF!</v>
      </c>
      <c r="H327" s="148" t="e">
        <f t="shared" si="150"/>
        <v>#REF!</v>
      </c>
      <c r="I327" s="148"/>
      <c r="J327" s="148"/>
      <c r="K327" s="148"/>
      <c r="L327" s="149" t="e">
        <f t="shared" si="119"/>
        <v>#DIV/0!</v>
      </c>
      <c r="M327" s="149" t="e">
        <f t="shared" si="121"/>
        <v>#DIV/0!</v>
      </c>
    </row>
    <row r="328" spans="1:13" s="19" customFormat="1" hidden="1" x14ac:dyDescent="0.25">
      <c r="A328" s="154">
        <v>321</v>
      </c>
      <c r="B328" s="155"/>
      <c r="C328" s="156"/>
      <c r="D328" s="147" t="s">
        <v>32</v>
      </c>
      <c r="E328" s="148">
        <f t="shared" ref="E328:H328" si="151">E329</f>
        <v>0</v>
      </c>
      <c r="F328" s="148">
        <f t="shared" si="151"/>
        <v>0</v>
      </c>
      <c r="G328" s="148">
        <f t="shared" si="151"/>
        <v>0</v>
      </c>
      <c r="H328" s="148">
        <f t="shared" si="151"/>
        <v>0</v>
      </c>
      <c r="I328" s="148"/>
      <c r="J328" s="148"/>
      <c r="K328" s="148"/>
      <c r="L328" s="149" t="e">
        <f t="shared" ref="L328:L391" si="152">(K328/I328)*100</f>
        <v>#DIV/0!</v>
      </c>
      <c r="M328" s="149" t="e">
        <f t="shared" si="121"/>
        <v>#DIV/0!</v>
      </c>
    </row>
    <row r="329" spans="1:13" hidden="1" x14ac:dyDescent="0.25">
      <c r="A329" s="157">
        <v>3211</v>
      </c>
      <c r="B329" s="158"/>
      <c r="C329" s="159"/>
      <c r="D329" s="160" t="s">
        <v>33</v>
      </c>
      <c r="E329" s="161"/>
      <c r="F329" s="161"/>
      <c r="G329" s="161"/>
      <c r="H329" s="161"/>
      <c r="I329" s="161"/>
      <c r="J329" s="161"/>
      <c r="K329" s="161"/>
      <c r="L329" s="169" t="e">
        <f t="shared" si="152"/>
        <v>#DIV/0!</v>
      </c>
      <c r="M329" s="169" t="e">
        <f t="shared" ref="M329:M392" si="153">(K329/J329)*100</f>
        <v>#DIV/0!</v>
      </c>
    </row>
    <row r="330" spans="1:13" s="19" customFormat="1" hidden="1" x14ac:dyDescent="0.25">
      <c r="A330" s="154">
        <v>323</v>
      </c>
      <c r="B330" s="155"/>
      <c r="C330" s="156"/>
      <c r="D330" s="147" t="s">
        <v>40</v>
      </c>
      <c r="E330" s="148">
        <f t="shared" ref="E330:G330" si="154">E331+E332+E333</f>
        <v>0</v>
      </c>
      <c r="F330" s="148">
        <f t="shared" si="154"/>
        <v>0</v>
      </c>
      <c r="G330" s="148">
        <f t="shared" si="154"/>
        <v>0</v>
      </c>
      <c r="H330" s="148">
        <v>0</v>
      </c>
      <c r="I330" s="148"/>
      <c r="J330" s="148"/>
      <c r="K330" s="148"/>
      <c r="L330" s="149" t="e">
        <f t="shared" si="152"/>
        <v>#DIV/0!</v>
      </c>
      <c r="M330" s="149" t="e">
        <f t="shared" si="153"/>
        <v>#DIV/0!</v>
      </c>
    </row>
    <row r="331" spans="1:13" hidden="1" x14ac:dyDescent="0.25">
      <c r="A331" s="157">
        <v>3231</v>
      </c>
      <c r="B331" s="158"/>
      <c r="C331" s="159"/>
      <c r="D331" s="160" t="s">
        <v>41</v>
      </c>
      <c r="E331" s="161"/>
      <c r="F331" s="161"/>
      <c r="G331" s="161">
        <v>0</v>
      </c>
      <c r="H331" s="161">
        <v>0</v>
      </c>
      <c r="I331" s="161"/>
      <c r="J331" s="161"/>
      <c r="K331" s="161"/>
      <c r="L331" s="169" t="e">
        <f t="shared" si="152"/>
        <v>#DIV/0!</v>
      </c>
      <c r="M331" s="169" t="e">
        <f t="shared" si="153"/>
        <v>#DIV/0!</v>
      </c>
    </row>
    <row r="332" spans="1:13" hidden="1" x14ac:dyDescent="0.25">
      <c r="A332" s="157">
        <v>3237</v>
      </c>
      <c r="B332" s="158"/>
      <c r="C332" s="159"/>
      <c r="D332" s="160" t="s">
        <v>46</v>
      </c>
      <c r="E332" s="161"/>
      <c r="F332" s="161"/>
      <c r="G332" s="161">
        <v>0</v>
      </c>
      <c r="H332" s="161">
        <f>G332/7.5345</f>
        <v>0</v>
      </c>
      <c r="I332" s="161"/>
      <c r="J332" s="161"/>
      <c r="K332" s="161"/>
      <c r="L332" s="169" t="e">
        <f t="shared" si="152"/>
        <v>#DIV/0!</v>
      </c>
      <c r="M332" s="169" t="e">
        <f t="shared" si="153"/>
        <v>#DIV/0!</v>
      </c>
    </row>
    <row r="333" spans="1:13" hidden="1" x14ac:dyDescent="0.25">
      <c r="A333" s="157">
        <v>3239</v>
      </c>
      <c r="B333" s="158"/>
      <c r="C333" s="159"/>
      <c r="D333" s="160" t="s">
        <v>48</v>
      </c>
      <c r="E333" s="161"/>
      <c r="F333" s="161"/>
      <c r="G333" s="161">
        <v>0</v>
      </c>
      <c r="H333" s="161">
        <f>G333/7.5345</f>
        <v>0</v>
      </c>
      <c r="I333" s="161"/>
      <c r="J333" s="161"/>
      <c r="K333" s="161"/>
      <c r="L333" s="169" t="e">
        <f t="shared" si="152"/>
        <v>#DIV/0!</v>
      </c>
      <c r="M333" s="169" t="e">
        <f t="shared" si="153"/>
        <v>#DIV/0!</v>
      </c>
    </row>
    <row r="334" spans="1:13" s="19" customFormat="1" ht="25.5" x14ac:dyDescent="0.25">
      <c r="A334" s="154">
        <v>329</v>
      </c>
      <c r="B334" s="155"/>
      <c r="C334" s="156"/>
      <c r="D334" s="147" t="s">
        <v>49</v>
      </c>
      <c r="E334" s="148">
        <f t="shared" ref="E334:H334" si="155">E335</f>
        <v>126000</v>
      </c>
      <c r="F334" s="148">
        <f t="shared" si="155"/>
        <v>16723.073860242883</v>
      </c>
      <c r="G334" s="148" t="e">
        <f t="shared" si="155"/>
        <v>#REF!</v>
      </c>
      <c r="H334" s="148" t="e">
        <f t="shared" si="155"/>
        <v>#REF!</v>
      </c>
      <c r="I334" s="148">
        <v>0</v>
      </c>
      <c r="J334" s="148">
        <v>2000</v>
      </c>
      <c r="K334" s="148">
        <v>2715</v>
      </c>
      <c r="L334" s="149" t="s">
        <v>211</v>
      </c>
      <c r="M334" s="149">
        <f t="shared" si="153"/>
        <v>135.75</v>
      </c>
    </row>
    <row r="335" spans="1:13" s="19" customFormat="1" x14ac:dyDescent="0.25">
      <c r="A335" s="144" t="s">
        <v>141</v>
      </c>
      <c r="B335" s="145"/>
      <c r="C335" s="146"/>
      <c r="D335" s="147" t="s">
        <v>142</v>
      </c>
      <c r="E335" s="148">
        <f>E336</f>
        <v>126000</v>
      </c>
      <c r="F335" s="148">
        <f t="shared" ref="F335:H335" si="156">F336</f>
        <v>16723.073860242883</v>
      </c>
      <c r="G335" s="148" t="e">
        <f t="shared" si="156"/>
        <v>#REF!</v>
      </c>
      <c r="H335" s="148" t="e">
        <f t="shared" si="156"/>
        <v>#REF!</v>
      </c>
      <c r="I335" s="148">
        <v>1671.42</v>
      </c>
      <c r="J335" s="148">
        <v>5300</v>
      </c>
      <c r="K335" s="148">
        <f>K336+K363</f>
        <v>3097.05</v>
      </c>
      <c r="L335" s="149">
        <f t="shared" si="152"/>
        <v>185.29453997199985</v>
      </c>
      <c r="M335" s="149">
        <f t="shared" si="153"/>
        <v>58.434905660377353</v>
      </c>
    </row>
    <row r="336" spans="1:13" s="19" customFormat="1" x14ac:dyDescent="0.25">
      <c r="A336" s="150" t="s">
        <v>112</v>
      </c>
      <c r="B336" s="151"/>
      <c r="C336" s="152"/>
      <c r="D336" s="153" t="s">
        <v>113</v>
      </c>
      <c r="E336" s="148">
        <f>E345+E350</f>
        <v>126000</v>
      </c>
      <c r="F336" s="148">
        <f>F345+F350</f>
        <v>16723.073860242883</v>
      </c>
      <c r="G336" s="148" t="e">
        <f t="shared" ref="E336:H337" si="157">G337</f>
        <v>#REF!</v>
      </c>
      <c r="H336" s="148" t="e">
        <f t="shared" si="157"/>
        <v>#REF!</v>
      </c>
      <c r="I336" s="148">
        <v>1671.42</v>
      </c>
      <c r="J336" s="148">
        <v>2500</v>
      </c>
      <c r="K336" s="148">
        <v>2177.0500000000002</v>
      </c>
      <c r="L336" s="149">
        <f t="shared" si="152"/>
        <v>130.25152265738114</v>
      </c>
      <c r="M336" s="149">
        <f t="shared" si="153"/>
        <v>87.082000000000008</v>
      </c>
    </row>
    <row r="337" spans="1:13" s="19" customFormat="1" ht="25.5" x14ac:dyDescent="0.25">
      <c r="A337" s="144">
        <v>4</v>
      </c>
      <c r="B337" s="145"/>
      <c r="C337" s="146"/>
      <c r="D337" s="147" t="s">
        <v>63</v>
      </c>
      <c r="E337" s="148" t="e">
        <f t="shared" si="157"/>
        <v>#REF!</v>
      </c>
      <c r="F337" s="148" t="e">
        <f t="shared" si="157"/>
        <v>#REF!</v>
      </c>
      <c r="G337" s="148" t="e">
        <f t="shared" si="157"/>
        <v>#REF!</v>
      </c>
      <c r="H337" s="148" t="e">
        <f t="shared" si="157"/>
        <v>#REF!</v>
      </c>
      <c r="I337" s="148">
        <v>1671.42</v>
      </c>
      <c r="J337" s="148">
        <v>2500</v>
      </c>
      <c r="K337" s="148">
        <v>2177.0500000000002</v>
      </c>
      <c r="L337" s="149">
        <f t="shared" si="152"/>
        <v>130.25152265738114</v>
      </c>
      <c r="M337" s="149">
        <f t="shared" si="153"/>
        <v>87.082000000000008</v>
      </c>
    </row>
    <row r="338" spans="1:13" s="19" customFormat="1" ht="38.25" x14ac:dyDescent="0.25">
      <c r="A338" s="154">
        <v>42</v>
      </c>
      <c r="B338" s="155"/>
      <c r="C338" s="156"/>
      <c r="D338" s="147" t="s">
        <v>64</v>
      </c>
      <c r="E338" s="148" t="e">
        <f>E339+#REF!</f>
        <v>#REF!</v>
      </c>
      <c r="F338" s="148" t="e">
        <f>F339+#REF!</f>
        <v>#REF!</v>
      </c>
      <c r="G338" s="148" t="e">
        <f>G339+#REF!</f>
        <v>#REF!</v>
      </c>
      <c r="H338" s="148" t="e">
        <f>H339+#REF!</f>
        <v>#REF!</v>
      </c>
      <c r="I338" s="148">
        <f>I339+I362</f>
        <v>1671.42</v>
      </c>
      <c r="J338" s="148">
        <v>2500</v>
      </c>
      <c r="K338" s="148">
        <v>2177.0500000000002</v>
      </c>
      <c r="L338" s="149">
        <f t="shared" si="152"/>
        <v>130.25152265738114</v>
      </c>
      <c r="M338" s="149">
        <f t="shared" si="153"/>
        <v>87.082000000000008</v>
      </c>
    </row>
    <row r="339" spans="1:13" s="19" customFormat="1" x14ac:dyDescent="0.25">
      <c r="A339" s="154">
        <v>422</v>
      </c>
      <c r="B339" s="155"/>
      <c r="C339" s="156"/>
      <c r="D339" s="147" t="s">
        <v>65</v>
      </c>
      <c r="E339" s="148">
        <f t="shared" ref="E339:G339" si="158">E340+E341+E342+E343+E344</f>
        <v>0</v>
      </c>
      <c r="F339" s="148">
        <f t="shared" si="158"/>
        <v>0</v>
      </c>
      <c r="G339" s="148">
        <f t="shared" si="158"/>
        <v>50000</v>
      </c>
      <c r="H339" s="148">
        <v>6636.14</v>
      </c>
      <c r="I339" s="148">
        <v>1096.01</v>
      </c>
      <c r="J339" s="148">
        <v>2000</v>
      </c>
      <c r="K339" s="148">
        <v>2177.0500000000002</v>
      </c>
      <c r="L339" s="149">
        <f t="shared" si="152"/>
        <v>198.63413654984902</v>
      </c>
      <c r="M339" s="149">
        <f t="shared" si="153"/>
        <v>108.85250000000002</v>
      </c>
    </row>
    <row r="340" spans="1:13" hidden="1" x14ac:dyDescent="0.25">
      <c r="A340" s="157">
        <v>4221</v>
      </c>
      <c r="B340" s="158"/>
      <c r="C340" s="159"/>
      <c r="D340" s="160" t="s">
        <v>66</v>
      </c>
      <c r="E340" s="161"/>
      <c r="F340" s="161"/>
      <c r="G340" s="161">
        <v>50000</v>
      </c>
      <c r="H340" s="161">
        <f>G340/7.5345</f>
        <v>6636.1404207313026</v>
      </c>
      <c r="I340" s="161"/>
      <c r="J340" s="161"/>
      <c r="K340" s="161"/>
      <c r="L340" s="169" t="e">
        <f t="shared" si="152"/>
        <v>#DIV/0!</v>
      </c>
      <c r="M340" s="169" t="e">
        <f t="shared" si="153"/>
        <v>#DIV/0!</v>
      </c>
    </row>
    <row r="341" spans="1:13" hidden="1" x14ac:dyDescent="0.25">
      <c r="A341" s="157">
        <v>4223</v>
      </c>
      <c r="B341" s="158"/>
      <c r="C341" s="159"/>
      <c r="D341" s="160" t="s">
        <v>67</v>
      </c>
      <c r="E341" s="161">
        <v>0</v>
      </c>
      <c r="F341" s="161">
        <v>0</v>
      </c>
      <c r="G341" s="161">
        <v>0</v>
      </c>
      <c r="H341" s="161">
        <v>0</v>
      </c>
      <c r="I341" s="161"/>
      <c r="J341" s="161"/>
      <c r="K341" s="161"/>
      <c r="L341" s="169" t="e">
        <f t="shared" si="152"/>
        <v>#DIV/0!</v>
      </c>
      <c r="M341" s="169" t="e">
        <f t="shared" si="153"/>
        <v>#DIV/0!</v>
      </c>
    </row>
    <row r="342" spans="1:13" hidden="1" x14ac:dyDescent="0.25">
      <c r="A342" s="157">
        <v>4225</v>
      </c>
      <c r="B342" s="158"/>
      <c r="C342" s="159"/>
      <c r="D342" s="160" t="s">
        <v>68</v>
      </c>
      <c r="E342" s="161">
        <v>0</v>
      </c>
      <c r="F342" s="161">
        <v>0</v>
      </c>
      <c r="G342" s="161">
        <v>0</v>
      </c>
      <c r="H342" s="161"/>
      <c r="I342" s="161"/>
      <c r="J342" s="161"/>
      <c r="K342" s="161"/>
      <c r="L342" s="169" t="e">
        <f t="shared" si="152"/>
        <v>#DIV/0!</v>
      </c>
      <c r="M342" s="169" t="e">
        <f t="shared" si="153"/>
        <v>#DIV/0!</v>
      </c>
    </row>
    <row r="343" spans="1:13" hidden="1" x14ac:dyDescent="0.25">
      <c r="A343" s="157">
        <v>4226</v>
      </c>
      <c r="B343" s="158"/>
      <c r="C343" s="159"/>
      <c r="D343" s="160" t="s">
        <v>69</v>
      </c>
      <c r="E343" s="161">
        <v>0</v>
      </c>
      <c r="F343" s="161">
        <v>0</v>
      </c>
      <c r="G343" s="161">
        <v>0</v>
      </c>
      <c r="H343" s="161">
        <f>G343/7.5345</f>
        <v>0</v>
      </c>
      <c r="I343" s="161"/>
      <c r="J343" s="161"/>
      <c r="K343" s="161"/>
      <c r="L343" s="169" t="e">
        <f t="shared" si="152"/>
        <v>#DIV/0!</v>
      </c>
      <c r="M343" s="169" t="e">
        <f t="shared" si="153"/>
        <v>#DIV/0!</v>
      </c>
    </row>
    <row r="344" spans="1:13" ht="25.5" hidden="1" x14ac:dyDescent="0.25">
      <c r="A344" s="157">
        <v>4227</v>
      </c>
      <c r="B344" s="158"/>
      <c r="C344" s="159"/>
      <c r="D344" s="160" t="s">
        <v>143</v>
      </c>
      <c r="E344" s="161">
        <v>0</v>
      </c>
      <c r="F344" s="161">
        <f t="shared" ref="F344" si="159">E344/7.5345</f>
        <v>0</v>
      </c>
      <c r="G344" s="161">
        <v>0</v>
      </c>
      <c r="H344" s="161">
        <f>G344/7.5345</f>
        <v>0</v>
      </c>
      <c r="I344" s="161"/>
      <c r="J344" s="161"/>
      <c r="K344" s="161"/>
      <c r="L344" s="169" t="e">
        <f t="shared" si="152"/>
        <v>#DIV/0!</v>
      </c>
      <c r="M344" s="169" t="e">
        <f t="shared" si="153"/>
        <v>#DIV/0!</v>
      </c>
    </row>
    <row r="345" spans="1:13" s="19" customFormat="1" ht="38.25" hidden="1" x14ac:dyDescent="0.25">
      <c r="A345" s="150" t="s">
        <v>115</v>
      </c>
      <c r="B345" s="151"/>
      <c r="C345" s="152"/>
      <c r="D345" s="153" t="s">
        <v>21</v>
      </c>
      <c r="E345" s="148">
        <f t="shared" ref="E345:H347" si="160">E346</f>
        <v>116000</v>
      </c>
      <c r="F345" s="148">
        <f t="shared" si="160"/>
        <v>15395.845776096621</v>
      </c>
      <c r="G345" s="148">
        <f t="shared" si="160"/>
        <v>0</v>
      </c>
      <c r="H345" s="148">
        <f t="shared" si="160"/>
        <v>0</v>
      </c>
      <c r="I345" s="148"/>
      <c r="J345" s="148"/>
      <c r="K345" s="148"/>
      <c r="L345" s="149" t="e">
        <f t="shared" si="152"/>
        <v>#DIV/0!</v>
      </c>
      <c r="M345" s="149" t="e">
        <f t="shared" si="153"/>
        <v>#DIV/0!</v>
      </c>
    </row>
    <row r="346" spans="1:13" s="19" customFormat="1" ht="25.5" hidden="1" x14ac:dyDescent="0.25">
      <c r="A346" s="144">
        <v>4</v>
      </c>
      <c r="B346" s="145"/>
      <c r="C346" s="146"/>
      <c r="D346" s="147" t="s">
        <v>63</v>
      </c>
      <c r="E346" s="148">
        <f t="shared" si="160"/>
        <v>116000</v>
      </c>
      <c r="F346" s="148">
        <f t="shared" si="160"/>
        <v>15395.845776096621</v>
      </c>
      <c r="G346" s="148">
        <f t="shared" si="160"/>
        <v>0</v>
      </c>
      <c r="H346" s="148">
        <f t="shared" si="160"/>
        <v>0</v>
      </c>
      <c r="I346" s="148"/>
      <c r="J346" s="148"/>
      <c r="K346" s="148"/>
      <c r="L346" s="149" t="e">
        <f t="shared" si="152"/>
        <v>#DIV/0!</v>
      </c>
      <c r="M346" s="149" t="e">
        <f t="shared" si="153"/>
        <v>#DIV/0!</v>
      </c>
    </row>
    <row r="347" spans="1:13" s="19" customFormat="1" ht="38.25" hidden="1" x14ac:dyDescent="0.25">
      <c r="A347" s="154">
        <v>42</v>
      </c>
      <c r="B347" s="155"/>
      <c r="C347" s="156"/>
      <c r="D347" s="147" t="s">
        <v>64</v>
      </c>
      <c r="E347" s="148">
        <f t="shared" si="160"/>
        <v>116000</v>
      </c>
      <c r="F347" s="148">
        <f t="shared" si="160"/>
        <v>15395.845776096621</v>
      </c>
      <c r="G347" s="148">
        <f t="shared" si="160"/>
        <v>0</v>
      </c>
      <c r="H347" s="148">
        <f t="shared" si="160"/>
        <v>0</v>
      </c>
      <c r="I347" s="148"/>
      <c r="J347" s="148"/>
      <c r="K347" s="148"/>
      <c r="L347" s="149" t="e">
        <f t="shared" si="152"/>
        <v>#DIV/0!</v>
      </c>
      <c r="M347" s="149" t="e">
        <f t="shared" si="153"/>
        <v>#DIV/0!</v>
      </c>
    </row>
    <row r="348" spans="1:13" s="19" customFormat="1" hidden="1" x14ac:dyDescent="0.25">
      <c r="A348" s="154">
        <v>422</v>
      </c>
      <c r="B348" s="155"/>
      <c r="C348" s="156"/>
      <c r="D348" s="147" t="s">
        <v>65</v>
      </c>
      <c r="E348" s="148">
        <f t="shared" ref="E348:H348" si="161">E349</f>
        <v>116000</v>
      </c>
      <c r="F348" s="148">
        <f t="shared" si="161"/>
        <v>15395.845776096621</v>
      </c>
      <c r="G348" s="148">
        <f t="shared" si="161"/>
        <v>0</v>
      </c>
      <c r="H348" s="148">
        <f t="shared" si="161"/>
        <v>0</v>
      </c>
      <c r="I348" s="148"/>
      <c r="J348" s="148"/>
      <c r="K348" s="148"/>
      <c r="L348" s="149" t="e">
        <f t="shared" si="152"/>
        <v>#DIV/0!</v>
      </c>
      <c r="M348" s="149" t="e">
        <f t="shared" si="153"/>
        <v>#DIV/0!</v>
      </c>
    </row>
    <row r="349" spans="1:13" hidden="1" x14ac:dyDescent="0.25">
      <c r="A349" s="157">
        <v>4221</v>
      </c>
      <c r="B349" s="158"/>
      <c r="C349" s="159"/>
      <c r="D349" s="160" t="s">
        <v>66</v>
      </c>
      <c r="E349" s="161">
        <v>116000</v>
      </c>
      <c r="F349" s="161">
        <f>E349/7.5345</f>
        <v>15395.845776096621</v>
      </c>
      <c r="G349" s="161">
        <v>0</v>
      </c>
      <c r="H349" s="161">
        <f>G349/7.5345</f>
        <v>0</v>
      </c>
      <c r="I349" s="161"/>
      <c r="J349" s="161"/>
      <c r="K349" s="161"/>
      <c r="L349" s="169" t="e">
        <f t="shared" si="152"/>
        <v>#DIV/0!</v>
      </c>
      <c r="M349" s="169" t="e">
        <f t="shared" si="153"/>
        <v>#DIV/0!</v>
      </c>
    </row>
    <row r="350" spans="1:13" s="19" customFormat="1" hidden="1" x14ac:dyDescent="0.25">
      <c r="A350" s="150" t="s">
        <v>110</v>
      </c>
      <c r="B350" s="151"/>
      <c r="C350" s="152"/>
      <c r="D350" s="153" t="s">
        <v>121</v>
      </c>
      <c r="E350" s="148">
        <f t="shared" ref="E350:H352" si="162">E351</f>
        <v>10000</v>
      </c>
      <c r="F350" s="148">
        <f t="shared" si="162"/>
        <v>1327.2280841462605</v>
      </c>
      <c r="G350" s="148">
        <f t="shared" si="162"/>
        <v>0</v>
      </c>
      <c r="H350" s="148">
        <f t="shared" si="162"/>
        <v>0</v>
      </c>
      <c r="I350" s="148"/>
      <c r="J350" s="148"/>
      <c r="K350" s="148"/>
      <c r="L350" s="149" t="e">
        <f t="shared" si="152"/>
        <v>#DIV/0!</v>
      </c>
      <c r="M350" s="149" t="e">
        <f t="shared" si="153"/>
        <v>#DIV/0!</v>
      </c>
    </row>
    <row r="351" spans="1:13" s="19" customFormat="1" ht="25.5" hidden="1" x14ac:dyDescent="0.25">
      <c r="A351" s="144">
        <v>4</v>
      </c>
      <c r="B351" s="145"/>
      <c r="C351" s="146"/>
      <c r="D351" s="147" t="s">
        <v>63</v>
      </c>
      <c r="E351" s="148">
        <f t="shared" si="162"/>
        <v>10000</v>
      </c>
      <c r="F351" s="148">
        <f t="shared" si="162"/>
        <v>1327.2280841462605</v>
      </c>
      <c r="G351" s="148">
        <f t="shared" si="162"/>
        <v>0</v>
      </c>
      <c r="H351" s="148">
        <f t="shared" si="162"/>
        <v>0</v>
      </c>
      <c r="I351" s="148"/>
      <c r="J351" s="148"/>
      <c r="K351" s="148"/>
      <c r="L351" s="149" t="e">
        <f t="shared" si="152"/>
        <v>#DIV/0!</v>
      </c>
      <c r="M351" s="149" t="e">
        <f t="shared" si="153"/>
        <v>#DIV/0!</v>
      </c>
    </row>
    <row r="352" spans="1:13" s="19" customFormat="1" ht="38.25" hidden="1" x14ac:dyDescent="0.25">
      <c r="A352" s="154">
        <v>42</v>
      </c>
      <c r="B352" s="155"/>
      <c r="C352" s="156"/>
      <c r="D352" s="147" t="s">
        <v>64</v>
      </c>
      <c r="E352" s="148">
        <f t="shared" si="162"/>
        <v>10000</v>
      </c>
      <c r="F352" s="148">
        <f t="shared" si="162"/>
        <v>1327.2280841462605</v>
      </c>
      <c r="G352" s="148">
        <f t="shared" si="162"/>
        <v>0</v>
      </c>
      <c r="H352" s="148">
        <f t="shared" si="162"/>
        <v>0</v>
      </c>
      <c r="I352" s="148"/>
      <c r="J352" s="148"/>
      <c r="K352" s="148"/>
      <c r="L352" s="149" t="e">
        <f t="shared" si="152"/>
        <v>#DIV/0!</v>
      </c>
      <c r="M352" s="149" t="e">
        <f t="shared" si="153"/>
        <v>#DIV/0!</v>
      </c>
    </row>
    <row r="353" spans="1:13" s="19" customFormat="1" ht="25.5" hidden="1" x14ac:dyDescent="0.25">
      <c r="A353" s="154">
        <v>424</v>
      </c>
      <c r="B353" s="155"/>
      <c r="C353" s="156"/>
      <c r="D353" s="147" t="s">
        <v>144</v>
      </c>
      <c r="E353" s="148">
        <f t="shared" ref="E353:H353" si="163">E355</f>
        <v>10000</v>
      </c>
      <c r="F353" s="148">
        <f t="shared" si="163"/>
        <v>1327.2280841462605</v>
      </c>
      <c r="G353" s="148">
        <f t="shared" si="163"/>
        <v>0</v>
      </c>
      <c r="H353" s="148">
        <f t="shared" si="163"/>
        <v>0</v>
      </c>
      <c r="I353" s="148"/>
      <c r="J353" s="148"/>
      <c r="K353" s="148"/>
      <c r="L353" s="149" t="e">
        <f t="shared" si="152"/>
        <v>#DIV/0!</v>
      </c>
      <c r="M353" s="149" t="e">
        <f t="shared" si="153"/>
        <v>#DIV/0!</v>
      </c>
    </row>
    <row r="354" spans="1:13" s="19" customFormat="1" hidden="1" x14ac:dyDescent="0.25">
      <c r="A354" s="171"/>
      <c r="B354" s="172"/>
      <c r="C354" s="173"/>
      <c r="D354" s="160" t="s">
        <v>146</v>
      </c>
      <c r="E354" s="148"/>
      <c r="F354" s="148"/>
      <c r="G354" s="148"/>
      <c r="H354" s="148"/>
      <c r="I354" s="148"/>
      <c r="J354" s="148"/>
      <c r="K354" s="148"/>
      <c r="L354" s="149" t="e">
        <f t="shared" si="152"/>
        <v>#DIV/0!</v>
      </c>
      <c r="M354" s="149" t="e">
        <f t="shared" si="153"/>
        <v>#DIV/0!</v>
      </c>
    </row>
    <row r="355" spans="1:13" hidden="1" x14ac:dyDescent="0.25">
      <c r="A355" s="157">
        <v>4241</v>
      </c>
      <c r="B355" s="158"/>
      <c r="C355" s="159"/>
      <c r="D355" s="160" t="s">
        <v>145</v>
      </c>
      <c r="E355" s="161">
        <v>10000</v>
      </c>
      <c r="F355" s="161">
        <f t="shared" ref="F355" si="164">E355/7.5345</f>
        <v>1327.2280841462605</v>
      </c>
      <c r="G355" s="161"/>
      <c r="H355" s="161">
        <f>G355/7.5345</f>
        <v>0</v>
      </c>
      <c r="I355" s="161"/>
      <c r="J355" s="161"/>
      <c r="K355" s="161"/>
      <c r="L355" s="169" t="e">
        <f t="shared" si="152"/>
        <v>#DIV/0!</v>
      </c>
      <c r="M355" s="169" t="e">
        <f t="shared" si="153"/>
        <v>#DIV/0!</v>
      </c>
    </row>
    <row r="356" spans="1:13" s="19" customFormat="1" ht="25.5" hidden="1" x14ac:dyDescent="0.25">
      <c r="A356" s="144" t="s">
        <v>147</v>
      </c>
      <c r="B356" s="145"/>
      <c r="C356" s="146"/>
      <c r="D356" s="147" t="s">
        <v>148</v>
      </c>
      <c r="E356" s="148">
        <v>0</v>
      </c>
      <c r="F356" s="148" t="e">
        <f t="shared" ref="F356:H356" si="165">F357+F363</f>
        <v>#REF!</v>
      </c>
      <c r="G356" s="148" t="e">
        <f t="shared" si="165"/>
        <v>#REF!</v>
      </c>
      <c r="H356" s="148" t="e">
        <f t="shared" si="165"/>
        <v>#REF!</v>
      </c>
      <c r="I356" s="148"/>
      <c r="J356" s="148"/>
      <c r="K356" s="148"/>
      <c r="L356" s="149" t="e">
        <f t="shared" si="152"/>
        <v>#DIV/0!</v>
      </c>
      <c r="M356" s="149" t="e">
        <f t="shared" si="153"/>
        <v>#DIV/0!</v>
      </c>
    </row>
    <row r="357" spans="1:13" s="19" customFormat="1" hidden="1" x14ac:dyDescent="0.25">
      <c r="A357" s="150" t="s">
        <v>149</v>
      </c>
      <c r="B357" s="151"/>
      <c r="C357" s="152"/>
      <c r="D357" s="153" t="s">
        <v>150</v>
      </c>
      <c r="E357" s="148">
        <f t="shared" ref="E357:H360" si="166">E358</f>
        <v>0</v>
      </c>
      <c r="F357" s="148">
        <f t="shared" si="166"/>
        <v>0</v>
      </c>
      <c r="G357" s="148">
        <f t="shared" si="166"/>
        <v>0</v>
      </c>
      <c r="H357" s="148">
        <f t="shared" si="166"/>
        <v>0</v>
      </c>
      <c r="I357" s="148"/>
      <c r="J357" s="148"/>
      <c r="K357" s="148"/>
      <c r="L357" s="149" t="e">
        <f t="shared" si="152"/>
        <v>#DIV/0!</v>
      </c>
      <c r="M357" s="149" t="e">
        <f t="shared" si="153"/>
        <v>#DIV/0!</v>
      </c>
    </row>
    <row r="358" spans="1:13" s="19" customFormat="1" hidden="1" x14ac:dyDescent="0.25">
      <c r="A358" s="144">
        <v>3</v>
      </c>
      <c r="B358" s="145"/>
      <c r="C358" s="146"/>
      <c r="D358" s="147" t="s">
        <v>25</v>
      </c>
      <c r="E358" s="148">
        <f t="shared" si="166"/>
        <v>0</v>
      </c>
      <c r="F358" s="148">
        <f t="shared" si="166"/>
        <v>0</v>
      </c>
      <c r="G358" s="148">
        <f t="shared" si="166"/>
        <v>0</v>
      </c>
      <c r="H358" s="148">
        <f t="shared" si="166"/>
        <v>0</v>
      </c>
      <c r="I358" s="148"/>
      <c r="J358" s="148"/>
      <c r="K358" s="148"/>
      <c r="L358" s="149" t="e">
        <f t="shared" si="152"/>
        <v>#DIV/0!</v>
      </c>
      <c r="M358" s="149" t="e">
        <f t="shared" si="153"/>
        <v>#DIV/0!</v>
      </c>
    </row>
    <row r="359" spans="1:13" s="19" customFormat="1" hidden="1" x14ac:dyDescent="0.25">
      <c r="A359" s="154">
        <v>32</v>
      </c>
      <c r="B359" s="155"/>
      <c r="C359" s="156"/>
      <c r="D359" s="147" t="s">
        <v>31</v>
      </c>
      <c r="E359" s="148">
        <f t="shared" si="166"/>
        <v>0</v>
      </c>
      <c r="F359" s="148">
        <f t="shared" si="166"/>
        <v>0</v>
      </c>
      <c r="G359" s="148">
        <f t="shared" si="166"/>
        <v>0</v>
      </c>
      <c r="H359" s="148">
        <f t="shared" si="166"/>
        <v>0</v>
      </c>
      <c r="I359" s="148"/>
      <c r="J359" s="148"/>
      <c r="K359" s="148"/>
      <c r="L359" s="149" t="e">
        <f t="shared" si="152"/>
        <v>#DIV/0!</v>
      </c>
      <c r="M359" s="149" t="e">
        <f t="shared" si="153"/>
        <v>#DIV/0!</v>
      </c>
    </row>
    <row r="360" spans="1:13" s="19" customFormat="1" hidden="1" x14ac:dyDescent="0.25">
      <c r="A360" s="154">
        <v>323</v>
      </c>
      <c r="B360" s="155"/>
      <c r="C360" s="156"/>
      <c r="D360" s="147" t="s">
        <v>40</v>
      </c>
      <c r="E360" s="148">
        <f t="shared" si="166"/>
        <v>0</v>
      </c>
      <c r="F360" s="148">
        <f t="shared" si="166"/>
        <v>0</v>
      </c>
      <c r="G360" s="148">
        <f t="shared" si="166"/>
        <v>0</v>
      </c>
      <c r="H360" s="148">
        <f t="shared" si="166"/>
        <v>0</v>
      </c>
      <c r="I360" s="148"/>
      <c r="J360" s="148"/>
      <c r="K360" s="148"/>
      <c r="L360" s="149" t="e">
        <f t="shared" si="152"/>
        <v>#DIV/0!</v>
      </c>
      <c r="M360" s="149" t="e">
        <f t="shared" si="153"/>
        <v>#DIV/0!</v>
      </c>
    </row>
    <row r="361" spans="1:13" ht="25.5" hidden="1" x14ac:dyDescent="0.25">
      <c r="A361" s="157">
        <v>3232</v>
      </c>
      <c r="B361" s="158"/>
      <c r="C361" s="159"/>
      <c r="D361" s="160" t="s">
        <v>42</v>
      </c>
      <c r="E361" s="161"/>
      <c r="F361" s="161"/>
      <c r="G361" s="161">
        <v>0</v>
      </c>
      <c r="H361" s="161">
        <v>0</v>
      </c>
      <c r="I361" s="161"/>
      <c r="J361" s="161"/>
      <c r="K361" s="161"/>
      <c r="L361" s="169" t="e">
        <f t="shared" si="152"/>
        <v>#DIV/0!</v>
      </c>
      <c r="M361" s="169" t="e">
        <f t="shared" si="153"/>
        <v>#DIV/0!</v>
      </c>
    </row>
    <row r="362" spans="1:13" s="19" customFormat="1" ht="25.5" x14ac:dyDescent="0.25">
      <c r="A362" s="154">
        <v>424</v>
      </c>
      <c r="B362" s="155"/>
      <c r="C362" s="156"/>
      <c r="D362" s="147" t="s">
        <v>144</v>
      </c>
      <c r="E362" s="148" t="e">
        <f>#REF!</f>
        <v>#REF!</v>
      </c>
      <c r="F362" s="148" t="e">
        <f>#REF!</f>
        <v>#REF!</v>
      </c>
      <c r="G362" s="148" t="e">
        <f>#REF!</f>
        <v>#REF!</v>
      </c>
      <c r="H362" s="148" t="e">
        <f>#REF!</f>
        <v>#REF!</v>
      </c>
      <c r="I362" s="148">
        <v>575.41</v>
      </c>
      <c r="J362" s="148">
        <v>500</v>
      </c>
      <c r="K362" s="148">
        <v>0</v>
      </c>
      <c r="L362" s="149">
        <f t="shared" si="152"/>
        <v>0</v>
      </c>
      <c r="M362" s="149">
        <f t="shared" si="153"/>
        <v>0</v>
      </c>
    </row>
    <row r="363" spans="1:13" s="19" customFormat="1" x14ac:dyDescent="0.25">
      <c r="A363" s="150" t="s">
        <v>149</v>
      </c>
      <c r="B363" s="151"/>
      <c r="C363" s="152"/>
      <c r="D363" s="153" t="s">
        <v>121</v>
      </c>
      <c r="E363" s="148" t="e">
        <f t="shared" ref="E363:H364" si="167">E364</f>
        <v>#REF!</v>
      </c>
      <c r="F363" s="148" t="e">
        <f t="shared" si="167"/>
        <v>#REF!</v>
      </c>
      <c r="G363" s="148" t="e">
        <f t="shared" si="167"/>
        <v>#REF!</v>
      </c>
      <c r="H363" s="148" t="e">
        <f t="shared" si="167"/>
        <v>#REF!</v>
      </c>
      <c r="I363" s="148">
        <v>0</v>
      </c>
      <c r="J363" s="148">
        <v>1500</v>
      </c>
      <c r="K363" s="148">
        <v>920</v>
      </c>
      <c r="L363" s="149" t="s">
        <v>211</v>
      </c>
      <c r="M363" s="149">
        <f t="shared" si="153"/>
        <v>61.333333333333329</v>
      </c>
    </row>
    <row r="364" spans="1:13" s="19" customFormat="1" ht="25.5" x14ac:dyDescent="0.25">
      <c r="A364" s="144">
        <v>4</v>
      </c>
      <c r="B364" s="145"/>
      <c r="C364" s="146"/>
      <c r="D364" s="147" t="s">
        <v>63</v>
      </c>
      <c r="E364" s="148" t="e">
        <f t="shared" si="167"/>
        <v>#REF!</v>
      </c>
      <c r="F364" s="148" t="e">
        <f t="shared" si="167"/>
        <v>#REF!</v>
      </c>
      <c r="G364" s="148" t="e">
        <f t="shared" si="167"/>
        <v>#REF!</v>
      </c>
      <c r="H364" s="148" t="e">
        <f t="shared" si="167"/>
        <v>#REF!</v>
      </c>
      <c r="I364" s="148">
        <v>0</v>
      </c>
      <c r="J364" s="148">
        <v>1500</v>
      </c>
      <c r="K364" s="148">
        <v>920</v>
      </c>
      <c r="L364" s="149" t="s">
        <v>211</v>
      </c>
      <c r="M364" s="149">
        <f t="shared" si="153"/>
        <v>61.333333333333329</v>
      </c>
    </row>
    <row r="365" spans="1:13" s="19" customFormat="1" ht="38.25" x14ac:dyDescent="0.25">
      <c r="A365" s="154">
        <v>42</v>
      </c>
      <c r="B365" s="155"/>
      <c r="C365" s="156"/>
      <c r="D365" s="147" t="s">
        <v>64</v>
      </c>
      <c r="E365" s="148" t="e">
        <f>#REF!</f>
        <v>#REF!</v>
      </c>
      <c r="F365" s="148" t="e">
        <f>#REF!</f>
        <v>#REF!</v>
      </c>
      <c r="G365" s="148" t="e">
        <f>#REF!</f>
        <v>#REF!</v>
      </c>
      <c r="H365" s="148" t="e">
        <f>#REF!</f>
        <v>#REF!</v>
      </c>
      <c r="I365" s="148">
        <v>0</v>
      </c>
      <c r="J365" s="148">
        <v>1500</v>
      </c>
      <c r="K365" s="148">
        <v>920</v>
      </c>
      <c r="L365" s="149" t="s">
        <v>211</v>
      </c>
      <c r="M365" s="149">
        <f t="shared" si="153"/>
        <v>61.333333333333329</v>
      </c>
    </row>
    <row r="366" spans="1:13" s="19" customFormat="1" ht="25.5" x14ac:dyDescent="0.25">
      <c r="A366" s="154">
        <v>424</v>
      </c>
      <c r="B366" s="155"/>
      <c r="C366" s="156"/>
      <c r="D366" s="147" t="s">
        <v>144</v>
      </c>
      <c r="E366" s="148" t="e">
        <f>#REF!</f>
        <v>#REF!</v>
      </c>
      <c r="F366" s="148" t="e">
        <f>#REF!</f>
        <v>#REF!</v>
      </c>
      <c r="G366" s="148" t="e">
        <f>#REF!</f>
        <v>#REF!</v>
      </c>
      <c r="H366" s="148" t="e">
        <f>#REF!</f>
        <v>#REF!</v>
      </c>
      <c r="I366" s="148">
        <v>0</v>
      </c>
      <c r="J366" s="148">
        <v>1500</v>
      </c>
      <c r="K366" s="148">
        <v>0</v>
      </c>
      <c r="L366" s="149" t="s">
        <v>211</v>
      </c>
      <c r="M366" s="149">
        <f t="shared" si="153"/>
        <v>0</v>
      </c>
    </row>
    <row r="367" spans="1:13" ht="25.5" hidden="1" x14ac:dyDescent="0.25">
      <c r="A367" s="157">
        <v>3232</v>
      </c>
      <c r="B367" s="158"/>
      <c r="C367" s="159"/>
      <c r="D367" s="160" t="s">
        <v>42</v>
      </c>
      <c r="E367" s="161"/>
      <c r="F367" s="161">
        <f t="shared" ref="F367" si="168">E367/7.5345</f>
        <v>0</v>
      </c>
      <c r="G367" s="161">
        <v>0</v>
      </c>
      <c r="H367" s="161">
        <v>0</v>
      </c>
      <c r="I367" s="161"/>
      <c r="J367" s="161"/>
      <c r="K367" s="161"/>
      <c r="L367" s="169" t="e">
        <f t="shared" si="152"/>
        <v>#DIV/0!</v>
      </c>
      <c r="M367" s="169" t="e">
        <f t="shared" si="153"/>
        <v>#DIV/0!</v>
      </c>
    </row>
    <row r="368" spans="1:13" s="19" customFormat="1" ht="25.5" x14ac:dyDescent="0.25">
      <c r="A368" s="144" t="s">
        <v>151</v>
      </c>
      <c r="B368" s="145"/>
      <c r="C368" s="146"/>
      <c r="D368" s="147" t="s">
        <v>152</v>
      </c>
      <c r="E368" s="148">
        <f t="shared" ref="E368:H368" si="169">E369</f>
        <v>79000</v>
      </c>
      <c r="F368" s="148">
        <f t="shared" si="169"/>
        <v>10485.101864755457</v>
      </c>
      <c r="G368" s="148">
        <f t="shared" si="169"/>
        <v>80000</v>
      </c>
      <c r="H368" s="148">
        <f t="shared" si="169"/>
        <v>10617.82</v>
      </c>
      <c r="I368" s="148">
        <v>0</v>
      </c>
      <c r="J368" s="148">
        <v>8000</v>
      </c>
      <c r="K368" s="148">
        <v>0</v>
      </c>
      <c r="L368" s="149" t="s">
        <v>211</v>
      </c>
      <c r="M368" s="149">
        <f t="shared" si="153"/>
        <v>0</v>
      </c>
    </row>
    <row r="369" spans="1:13" s="19" customFormat="1" x14ac:dyDescent="0.25">
      <c r="A369" s="150" t="s">
        <v>110</v>
      </c>
      <c r="B369" s="151"/>
      <c r="C369" s="152"/>
      <c r="D369" s="153" t="s">
        <v>121</v>
      </c>
      <c r="E369" s="148">
        <f t="shared" ref="E369:G369" si="170">E370+E374</f>
        <v>79000</v>
      </c>
      <c r="F369" s="148">
        <f t="shared" si="170"/>
        <v>10485.101864755457</v>
      </c>
      <c r="G369" s="148">
        <f t="shared" si="170"/>
        <v>80000</v>
      </c>
      <c r="H369" s="148">
        <v>10617.82</v>
      </c>
      <c r="I369" s="148">
        <v>0</v>
      </c>
      <c r="J369" s="148">
        <v>8000</v>
      </c>
      <c r="K369" s="148">
        <v>0</v>
      </c>
      <c r="L369" s="149" t="s">
        <v>211</v>
      </c>
      <c r="M369" s="149">
        <f t="shared" si="153"/>
        <v>0</v>
      </c>
    </row>
    <row r="370" spans="1:13" s="19" customFormat="1" hidden="1" x14ac:dyDescent="0.25">
      <c r="A370" s="144">
        <v>3</v>
      </c>
      <c r="B370" s="145"/>
      <c r="C370" s="146"/>
      <c r="D370" s="147" t="s">
        <v>25</v>
      </c>
      <c r="E370" s="148">
        <f t="shared" ref="E370:H372" si="171">E371</f>
        <v>79000</v>
      </c>
      <c r="F370" s="148">
        <f t="shared" si="171"/>
        <v>10485.101864755457</v>
      </c>
      <c r="G370" s="148">
        <f t="shared" si="171"/>
        <v>80000</v>
      </c>
      <c r="H370" s="148">
        <f t="shared" si="171"/>
        <v>10617.824673170084</v>
      </c>
      <c r="I370" s="148"/>
      <c r="J370" s="148"/>
      <c r="K370" s="148"/>
      <c r="L370" s="149" t="e">
        <f t="shared" si="152"/>
        <v>#DIV/0!</v>
      </c>
      <c r="M370" s="149" t="e">
        <f t="shared" si="153"/>
        <v>#DIV/0!</v>
      </c>
    </row>
    <row r="371" spans="1:13" s="19" customFormat="1" ht="38.25" hidden="1" x14ac:dyDescent="0.25">
      <c r="A371" s="154">
        <v>37</v>
      </c>
      <c r="B371" s="155"/>
      <c r="C371" s="156"/>
      <c r="D371" s="147" t="s">
        <v>59</v>
      </c>
      <c r="E371" s="148">
        <f t="shared" si="171"/>
        <v>79000</v>
      </c>
      <c r="F371" s="148">
        <f t="shared" si="171"/>
        <v>10485.101864755457</v>
      </c>
      <c r="G371" s="148">
        <f t="shared" si="171"/>
        <v>80000</v>
      </c>
      <c r="H371" s="148">
        <f t="shared" si="171"/>
        <v>10617.824673170084</v>
      </c>
      <c r="I371" s="148"/>
      <c r="J371" s="148"/>
      <c r="K371" s="148"/>
      <c r="L371" s="149" t="e">
        <f t="shared" si="152"/>
        <v>#DIV/0!</v>
      </c>
      <c r="M371" s="149" t="e">
        <f t="shared" si="153"/>
        <v>#DIV/0!</v>
      </c>
    </row>
    <row r="372" spans="1:13" s="19" customFormat="1" ht="25.5" hidden="1" x14ac:dyDescent="0.25">
      <c r="A372" s="154">
        <v>372</v>
      </c>
      <c r="B372" s="155"/>
      <c r="C372" s="156"/>
      <c r="D372" s="147" t="s">
        <v>60</v>
      </c>
      <c r="E372" s="148">
        <f t="shared" si="171"/>
        <v>79000</v>
      </c>
      <c r="F372" s="148">
        <f t="shared" si="171"/>
        <v>10485.101864755457</v>
      </c>
      <c r="G372" s="148">
        <f t="shared" si="171"/>
        <v>80000</v>
      </c>
      <c r="H372" s="148">
        <f t="shared" si="171"/>
        <v>10617.824673170084</v>
      </c>
      <c r="I372" s="148"/>
      <c r="J372" s="148"/>
      <c r="K372" s="148"/>
      <c r="L372" s="149" t="e">
        <f t="shared" si="152"/>
        <v>#DIV/0!</v>
      </c>
      <c r="M372" s="149" t="e">
        <f t="shared" si="153"/>
        <v>#DIV/0!</v>
      </c>
    </row>
    <row r="373" spans="1:13" ht="25.5" hidden="1" x14ac:dyDescent="0.25">
      <c r="A373" s="157">
        <v>3722</v>
      </c>
      <c r="B373" s="158"/>
      <c r="C373" s="159"/>
      <c r="D373" s="160" t="s">
        <v>61</v>
      </c>
      <c r="E373" s="161">
        <v>79000</v>
      </c>
      <c r="F373" s="161">
        <f t="shared" ref="F373" si="172">E373/7.5345</f>
        <v>10485.101864755457</v>
      </c>
      <c r="G373" s="161">
        <v>80000</v>
      </c>
      <c r="H373" s="161">
        <f>G373/7.5345</f>
        <v>10617.824673170084</v>
      </c>
      <c r="I373" s="161"/>
      <c r="J373" s="161"/>
      <c r="K373" s="161"/>
      <c r="L373" s="169" t="e">
        <f t="shared" si="152"/>
        <v>#DIV/0!</v>
      </c>
      <c r="M373" s="169" t="e">
        <f t="shared" si="153"/>
        <v>#DIV/0!</v>
      </c>
    </row>
    <row r="374" spans="1:13" s="19" customFormat="1" ht="25.5" x14ac:dyDescent="0.25">
      <c r="A374" s="144">
        <v>4</v>
      </c>
      <c r="B374" s="145"/>
      <c r="C374" s="146"/>
      <c r="D374" s="147" t="s">
        <v>63</v>
      </c>
      <c r="E374" s="148">
        <f t="shared" ref="E374:H376" si="173">E375</f>
        <v>0</v>
      </c>
      <c r="F374" s="148">
        <f t="shared" si="173"/>
        <v>0</v>
      </c>
      <c r="G374" s="148">
        <f t="shared" si="173"/>
        <v>0</v>
      </c>
      <c r="H374" s="148">
        <f t="shared" si="173"/>
        <v>0</v>
      </c>
      <c r="I374" s="148">
        <v>0</v>
      </c>
      <c r="J374" s="148">
        <v>8000</v>
      </c>
      <c r="K374" s="148">
        <v>0</v>
      </c>
      <c r="L374" s="149" t="s">
        <v>211</v>
      </c>
      <c r="M374" s="149">
        <f t="shared" si="153"/>
        <v>0</v>
      </c>
    </row>
    <row r="375" spans="1:13" s="19" customFormat="1" ht="38.25" x14ac:dyDescent="0.25">
      <c r="A375" s="154">
        <v>42</v>
      </c>
      <c r="B375" s="155"/>
      <c r="C375" s="156"/>
      <c r="D375" s="147" t="s">
        <v>64</v>
      </c>
      <c r="E375" s="148">
        <f t="shared" si="173"/>
        <v>0</v>
      </c>
      <c r="F375" s="148">
        <f t="shared" si="173"/>
        <v>0</v>
      </c>
      <c r="G375" s="148">
        <f t="shared" si="173"/>
        <v>0</v>
      </c>
      <c r="H375" s="148">
        <f t="shared" si="173"/>
        <v>0</v>
      </c>
      <c r="I375" s="148">
        <v>0</v>
      </c>
      <c r="J375" s="148">
        <v>8000</v>
      </c>
      <c r="K375" s="148">
        <v>0</v>
      </c>
      <c r="L375" s="149" t="s">
        <v>211</v>
      </c>
      <c r="M375" s="149">
        <f t="shared" si="153"/>
        <v>0</v>
      </c>
    </row>
    <row r="376" spans="1:13" s="19" customFormat="1" ht="25.5" x14ac:dyDescent="0.25">
      <c r="A376" s="154">
        <v>424</v>
      </c>
      <c r="B376" s="155"/>
      <c r="C376" s="156"/>
      <c r="D376" s="147" t="s">
        <v>144</v>
      </c>
      <c r="E376" s="148">
        <f t="shared" si="173"/>
        <v>0</v>
      </c>
      <c r="F376" s="148">
        <f t="shared" si="173"/>
        <v>0</v>
      </c>
      <c r="G376" s="148">
        <f t="shared" si="173"/>
        <v>0</v>
      </c>
      <c r="H376" s="148">
        <f t="shared" si="173"/>
        <v>0</v>
      </c>
      <c r="I376" s="148">
        <v>0</v>
      </c>
      <c r="J376" s="148">
        <v>8000</v>
      </c>
      <c r="K376" s="148">
        <v>0</v>
      </c>
      <c r="L376" s="149" t="s">
        <v>211</v>
      </c>
      <c r="M376" s="149">
        <f t="shared" si="153"/>
        <v>0</v>
      </c>
    </row>
    <row r="377" spans="1:13" hidden="1" x14ac:dyDescent="0.25">
      <c r="A377" s="157">
        <v>4241</v>
      </c>
      <c r="B377" s="158"/>
      <c r="C377" s="159"/>
      <c r="D377" s="160" t="s">
        <v>145</v>
      </c>
      <c r="E377" s="161"/>
      <c r="F377" s="161">
        <f t="shared" ref="F377" si="174">E377/7.5345</f>
        <v>0</v>
      </c>
      <c r="G377" s="161"/>
      <c r="H377" s="161"/>
      <c r="I377" s="161"/>
      <c r="J377" s="161"/>
      <c r="K377" s="161"/>
      <c r="L377" s="169" t="e">
        <f t="shared" si="152"/>
        <v>#DIV/0!</v>
      </c>
      <c r="M377" s="169" t="e">
        <f t="shared" si="153"/>
        <v>#DIV/0!</v>
      </c>
    </row>
    <row r="378" spans="1:13" s="19" customFormat="1" ht="38.25" x14ac:dyDescent="0.25">
      <c r="A378" s="144" t="s">
        <v>155</v>
      </c>
      <c r="B378" s="145"/>
      <c r="C378" s="146"/>
      <c r="D378" s="147" t="s">
        <v>156</v>
      </c>
      <c r="E378" s="148">
        <f t="shared" ref="E378:G378" si="175">E379</f>
        <v>79000</v>
      </c>
      <c r="F378" s="148">
        <f t="shared" si="175"/>
        <v>10485.101864755457</v>
      </c>
      <c r="G378" s="148">
        <f t="shared" si="175"/>
        <v>80000</v>
      </c>
      <c r="H378" s="148">
        <v>0</v>
      </c>
      <c r="I378" s="148">
        <v>369.65</v>
      </c>
      <c r="J378" s="148">
        <v>370</v>
      </c>
      <c r="K378" s="148">
        <v>379.28</v>
      </c>
      <c r="L378" s="149">
        <f>(K378/I378)*100</f>
        <v>102.60516704991207</v>
      </c>
      <c r="M378" s="149">
        <f t="shared" si="153"/>
        <v>102.5081081081081</v>
      </c>
    </row>
    <row r="379" spans="1:13" s="19" customFormat="1" x14ac:dyDescent="0.25">
      <c r="A379" s="150" t="s">
        <v>110</v>
      </c>
      <c r="B379" s="151"/>
      <c r="C379" s="152"/>
      <c r="D379" s="153" t="s">
        <v>121</v>
      </c>
      <c r="E379" s="148">
        <f t="shared" ref="E379:G379" si="176">E380+E384</f>
        <v>79000</v>
      </c>
      <c r="F379" s="148">
        <f t="shared" si="176"/>
        <v>10485.101864755457</v>
      </c>
      <c r="G379" s="148">
        <f t="shared" si="176"/>
        <v>80000</v>
      </c>
      <c r="H379" s="148">
        <v>0</v>
      </c>
      <c r="I379" s="148">
        <v>369.65</v>
      </c>
      <c r="J379" s="148">
        <v>370</v>
      </c>
      <c r="K379" s="148">
        <v>379.28</v>
      </c>
      <c r="L379" s="149">
        <f t="shared" si="152"/>
        <v>102.60516704991207</v>
      </c>
      <c r="M379" s="149">
        <f t="shared" si="153"/>
        <v>102.5081081081081</v>
      </c>
    </row>
    <row r="380" spans="1:13" s="19" customFormat="1" hidden="1" x14ac:dyDescent="0.25">
      <c r="A380" s="144">
        <v>3</v>
      </c>
      <c r="B380" s="145"/>
      <c r="C380" s="146"/>
      <c r="D380" s="147" t="s">
        <v>25</v>
      </c>
      <c r="E380" s="148">
        <f t="shared" ref="E380:H382" si="177">E381</f>
        <v>79000</v>
      </c>
      <c r="F380" s="148">
        <f t="shared" si="177"/>
        <v>10485.101864755457</v>
      </c>
      <c r="G380" s="148">
        <f t="shared" si="177"/>
        <v>80000</v>
      </c>
      <c r="H380" s="148">
        <f t="shared" si="177"/>
        <v>10617.824673170084</v>
      </c>
      <c r="I380" s="148"/>
      <c r="J380" s="148"/>
      <c r="K380" s="148"/>
      <c r="L380" s="149" t="e">
        <f t="shared" si="152"/>
        <v>#DIV/0!</v>
      </c>
      <c r="M380" s="149" t="e">
        <f t="shared" si="153"/>
        <v>#DIV/0!</v>
      </c>
    </row>
    <row r="381" spans="1:13" s="19" customFormat="1" ht="38.25" hidden="1" x14ac:dyDescent="0.25">
      <c r="A381" s="154">
        <v>37</v>
      </c>
      <c r="B381" s="155"/>
      <c r="C381" s="156"/>
      <c r="D381" s="147" t="s">
        <v>59</v>
      </c>
      <c r="E381" s="148">
        <f t="shared" si="177"/>
        <v>79000</v>
      </c>
      <c r="F381" s="148">
        <f t="shared" si="177"/>
        <v>10485.101864755457</v>
      </c>
      <c r="G381" s="148">
        <f t="shared" si="177"/>
        <v>80000</v>
      </c>
      <c r="H381" s="148">
        <f t="shared" si="177"/>
        <v>10617.824673170084</v>
      </c>
      <c r="I381" s="148"/>
      <c r="J381" s="148"/>
      <c r="K381" s="148"/>
      <c r="L381" s="149" t="e">
        <f t="shared" si="152"/>
        <v>#DIV/0!</v>
      </c>
      <c r="M381" s="149" t="e">
        <f t="shared" si="153"/>
        <v>#DIV/0!</v>
      </c>
    </row>
    <row r="382" spans="1:13" s="19" customFormat="1" ht="25.5" hidden="1" x14ac:dyDescent="0.25">
      <c r="A382" s="154">
        <v>372</v>
      </c>
      <c r="B382" s="155"/>
      <c r="C382" s="156"/>
      <c r="D382" s="147" t="s">
        <v>60</v>
      </c>
      <c r="E382" s="148">
        <f t="shared" si="177"/>
        <v>79000</v>
      </c>
      <c r="F382" s="148">
        <f t="shared" si="177"/>
        <v>10485.101864755457</v>
      </c>
      <c r="G382" s="148">
        <f t="shared" si="177"/>
        <v>80000</v>
      </c>
      <c r="H382" s="148">
        <f t="shared" si="177"/>
        <v>10617.824673170084</v>
      </c>
      <c r="I382" s="148"/>
      <c r="J382" s="148"/>
      <c r="K382" s="148"/>
      <c r="L382" s="149" t="e">
        <f t="shared" si="152"/>
        <v>#DIV/0!</v>
      </c>
      <c r="M382" s="149" t="e">
        <f t="shared" si="153"/>
        <v>#DIV/0!</v>
      </c>
    </row>
    <row r="383" spans="1:13" ht="25.5" hidden="1" x14ac:dyDescent="0.25">
      <c r="A383" s="157">
        <v>3722</v>
      </c>
      <c r="B383" s="158"/>
      <c r="C383" s="159"/>
      <c r="D383" s="160" t="s">
        <v>61</v>
      </c>
      <c r="E383" s="161">
        <v>79000</v>
      </c>
      <c r="F383" s="161">
        <f t="shared" ref="F383" si="178">E383/7.5345</f>
        <v>10485.101864755457</v>
      </c>
      <c r="G383" s="161">
        <v>80000</v>
      </c>
      <c r="H383" s="161">
        <f>G383/7.5345</f>
        <v>10617.824673170084</v>
      </c>
      <c r="I383" s="161"/>
      <c r="J383" s="161"/>
      <c r="K383" s="161"/>
      <c r="L383" s="169" t="e">
        <f t="shared" si="152"/>
        <v>#DIV/0!</v>
      </c>
      <c r="M383" s="169" t="e">
        <f t="shared" si="153"/>
        <v>#DIV/0!</v>
      </c>
    </row>
    <row r="384" spans="1:13" s="19" customFormat="1" x14ac:dyDescent="0.25">
      <c r="A384" s="144">
        <v>3</v>
      </c>
      <c r="B384" s="145"/>
      <c r="C384" s="146"/>
      <c r="D384" s="147" t="s">
        <v>25</v>
      </c>
      <c r="E384" s="148">
        <f t="shared" ref="E384:H386" si="179">E385</f>
        <v>0</v>
      </c>
      <c r="F384" s="148">
        <f t="shared" si="179"/>
        <v>0</v>
      </c>
      <c r="G384" s="148">
        <f t="shared" si="179"/>
        <v>0</v>
      </c>
      <c r="H384" s="148">
        <f t="shared" si="179"/>
        <v>0</v>
      </c>
      <c r="I384" s="148">
        <v>369.65</v>
      </c>
      <c r="J384" s="148">
        <v>370</v>
      </c>
      <c r="K384" s="148">
        <v>379.28</v>
      </c>
      <c r="L384" s="149">
        <f t="shared" si="152"/>
        <v>102.60516704991207</v>
      </c>
      <c r="M384" s="149">
        <f t="shared" si="153"/>
        <v>102.5081081081081</v>
      </c>
    </row>
    <row r="385" spans="1:13" s="19" customFormat="1" x14ac:dyDescent="0.25">
      <c r="A385" s="154">
        <v>38</v>
      </c>
      <c r="B385" s="155"/>
      <c r="C385" s="156"/>
      <c r="D385" s="147" t="s">
        <v>62</v>
      </c>
      <c r="E385" s="148">
        <f t="shared" si="179"/>
        <v>0</v>
      </c>
      <c r="F385" s="148">
        <f t="shared" si="179"/>
        <v>0</v>
      </c>
      <c r="G385" s="148">
        <f t="shared" si="179"/>
        <v>0</v>
      </c>
      <c r="H385" s="148">
        <f t="shared" si="179"/>
        <v>0</v>
      </c>
      <c r="I385" s="148">
        <v>369.65</v>
      </c>
      <c r="J385" s="148">
        <v>370</v>
      </c>
      <c r="K385" s="148">
        <v>379.28</v>
      </c>
      <c r="L385" s="149">
        <f t="shared" si="152"/>
        <v>102.60516704991207</v>
      </c>
      <c r="M385" s="149">
        <f t="shared" si="153"/>
        <v>102.5081081081081</v>
      </c>
    </row>
    <row r="386" spans="1:13" s="19" customFormat="1" x14ac:dyDescent="0.25">
      <c r="A386" s="154">
        <v>381</v>
      </c>
      <c r="B386" s="155"/>
      <c r="C386" s="156"/>
      <c r="D386" s="147" t="s">
        <v>16</v>
      </c>
      <c r="E386" s="148">
        <f t="shared" si="179"/>
        <v>0</v>
      </c>
      <c r="F386" s="148">
        <f t="shared" si="179"/>
        <v>0</v>
      </c>
      <c r="G386" s="148">
        <f t="shared" si="179"/>
        <v>0</v>
      </c>
      <c r="H386" s="148">
        <f t="shared" si="179"/>
        <v>0</v>
      </c>
      <c r="I386" s="183">
        <v>369.65</v>
      </c>
      <c r="J386" s="183">
        <v>370</v>
      </c>
      <c r="K386" s="183">
        <v>379.28</v>
      </c>
      <c r="L386" s="184">
        <f t="shared" si="152"/>
        <v>102.60516704991207</v>
      </c>
      <c r="M386" s="185">
        <f t="shared" si="153"/>
        <v>102.5081081081081</v>
      </c>
    </row>
    <row r="387" spans="1:13" hidden="1" x14ac:dyDescent="0.25">
      <c r="A387" s="157">
        <v>3812</v>
      </c>
      <c r="B387" s="158"/>
      <c r="C387" s="159"/>
      <c r="D387" s="160" t="s">
        <v>157</v>
      </c>
      <c r="E387" s="161"/>
      <c r="F387" s="161">
        <f t="shared" ref="F387" si="180">E387/7.5345</f>
        <v>0</v>
      </c>
      <c r="G387" s="161"/>
      <c r="H387" s="161">
        <v>0</v>
      </c>
      <c r="I387" s="161"/>
      <c r="J387" s="161"/>
      <c r="K387" s="161"/>
      <c r="L387" s="169" t="e">
        <f t="shared" si="152"/>
        <v>#DIV/0!</v>
      </c>
      <c r="M387" s="169" t="e">
        <f t="shared" si="153"/>
        <v>#DIV/0!</v>
      </c>
    </row>
    <row r="388" spans="1:13" s="19" customFormat="1" x14ac:dyDescent="0.25">
      <c r="A388" s="144" t="s">
        <v>248</v>
      </c>
      <c r="B388" s="145"/>
      <c r="C388" s="146"/>
      <c r="D388" s="147" t="s">
        <v>249</v>
      </c>
      <c r="E388" s="148" t="e">
        <f>E389+E394+E398</f>
        <v>#REF!</v>
      </c>
      <c r="F388" s="148" t="e">
        <f>F389+F394+F398</f>
        <v>#REF!</v>
      </c>
      <c r="G388" s="148" t="e">
        <f>G389+G394+G398</f>
        <v>#REF!</v>
      </c>
      <c r="H388" s="148" t="e">
        <f>H389+H394+H398</f>
        <v>#REF!</v>
      </c>
      <c r="I388" s="148">
        <v>0</v>
      </c>
      <c r="J388" s="148">
        <v>27780</v>
      </c>
      <c r="K388" s="148">
        <f>K394+K399</f>
        <v>23630.36</v>
      </c>
      <c r="L388" s="149" t="s">
        <v>211</v>
      </c>
      <c r="M388" s="149">
        <f t="shared" si="153"/>
        <v>85.062491000719945</v>
      </c>
    </row>
    <row r="389" spans="1:13" s="19" customFormat="1" ht="38.25" hidden="1" x14ac:dyDescent="0.25">
      <c r="A389" s="150" t="s">
        <v>133</v>
      </c>
      <c r="B389" s="151"/>
      <c r="C389" s="152"/>
      <c r="D389" s="153" t="s">
        <v>22</v>
      </c>
      <c r="E389" s="148">
        <f t="shared" ref="E389:H392" si="181">E390</f>
        <v>50000</v>
      </c>
      <c r="F389" s="148">
        <f t="shared" si="181"/>
        <v>0</v>
      </c>
      <c r="G389" s="148">
        <f t="shared" si="181"/>
        <v>0</v>
      </c>
      <c r="H389" s="148">
        <f t="shared" si="181"/>
        <v>0</v>
      </c>
      <c r="I389" s="148"/>
      <c r="J389" s="148"/>
      <c r="K389" s="148"/>
      <c r="L389" s="149" t="e">
        <f t="shared" si="152"/>
        <v>#DIV/0!</v>
      </c>
      <c r="M389" s="149" t="e">
        <f t="shared" si="153"/>
        <v>#DIV/0!</v>
      </c>
    </row>
    <row r="390" spans="1:13" s="19" customFormat="1" hidden="1" x14ac:dyDescent="0.25">
      <c r="A390" s="144">
        <v>3</v>
      </c>
      <c r="B390" s="145"/>
      <c r="C390" s="146"/>
      <c r="D390" s="147" t="s">
        <v>25</v>
      </c>
      <c r="E390" s="148">
        <f t="shared" si="181"/>
        <v>50000</v>
      </c>
      <c r="F390" s="148">
        <f t="shared" si="181"/>
        <v>0</v>
      </c>
      <c r="G390" s="148">
        <f t="shared" si="181"/>
        <v>0</v>
      </c>
      <c r="H390" s="148">
        <f t="shared" si="181"/>
        <v>0</v>
      </c>
      <c r="I390" s="148"/>
      <c r="J390" s="148"/>
      <c r="K390" s="148"/>
      <c r="L390" s="149" t="e">
        <f t="shared" si="152"/>
        <v>#DIV/0!</v>
      </c>
      <c r="M390" s="149" t="e">
        <f t="shared" si="153"/>
        <v>#DIV/0!</v>
      </c>
    </row>
    <row r="391" spans="1:13" s="19" customFormat="1" hidden="1" x14ac:dyDescent="0.25">
      <c r="A391" s="154">
        <v>32</v>
      </c>
      <c r="B391" s="155"/>
      <c r="C391" s="156"/>
      <c r="D391" s="147" t="s">
        <v>31</v>
      </c>
      <c r="E391" s="148">
        <f t="shared" si="181"/>
        <v>50000</v>
      </c>
      <c r="F391" s="148">
        <f t="shared" si="181"/>
        <v>0</v>
      </c>
      <c r="G391" s="148">
        <f t="shared" si="181"/>
        <v>0</v>
      </c>
      <c r="H391" s="148">
        <f t="shared" si="181"/>
        <v>0</v>
      </c>
      <c r="I391" s="148"/>
      <c r="J391" s="148"/>
      <c r="K391" s="148"/>
      <c r="L391" s="149" t="e">
        <f t="shared" si="152"/>
        <v>#DIV/0!</v>
      </c>
      <c r="M391" s="149" t="e">
        <f t="shared" si="153"/>
        <v>#DIV/0!</v>
      </c>
    </row>
    <row r="392" spans="1:13" s="19" customFormat="1" hidden="1" x14ac:dyDescent="0.25">
      <c r="A392" s="154">
        <v>322</v>
      </c>
      <c r="B392" s="155"/>
      <c r="C392" s="156"/>
      <c r="D392" s="147" t="s">
        <v>36</v>
      </c>
      <c r="E392" s="148">
        <f t="shared" si="181"/>
        <v>50000</v>
      </c>
      <c r="F392" s="148">
        <f t="shared" si="181"/>
        <v>0</v>
      </c>
      <c r="G392" s="148">
        <f t="shared" si="181"/>
        <v>0</v>
      </c>
      <c r="H392" s="148">
        <f t="shared" si="181"/>
        <v>0</v>
      </c>
      <c r="I392" s="148"/>
      <c r="J392" s="148"/>
      <c r="K392" s="148"/>
      <c r="L392" s="149" t="e">
        <f t="shared" ref="L392:L397" si="182">(K392/I392)*100</f>
        <v>#DIV/0!</v>
      </c>
      <c r="M392" s="149" t="e">
        <f t="shared" si="153"/>
        <v>#DIV/0!</v>
      </c>
    </row>
    <row r="393" spans="1:13" hidden="1" x14ac:dyDescent="0.25">
      <c r="A393" s="157">
        <v>3222</v>
      </c>
      <c r="B393" s="158"/>
      <c r="C393" s="159"/>
      <c r="D393" s="160" t="s">
        <v>38</v>
      </c>
      <c r="E393" s="161">
        <v>50000</v>
      </c>
      <c r="F393" s="161"/>
      <c r="G393" s="161"/>
      <c r="H393" s="161">
        <f>G393/7.5345</f>
        <v>0</v>
      </c>
      <c r="I393" s="161"/>
      <c r="J393" s="161"/>
      <c r="K393" s="161"/>
      <c r="L393" s="169" t="e">
        <f t="shared" si="182"/>
        <v>#DIV/0!</v>
      </c>
      <c r="M393" s="169" t="e">
        <f t="shared" ref="M393:M404" si="183">(K393/J393)*100</f>
        <v>#DIV/0!</v>
      </c>
    </row>
    <row r="394" spans="1:13" s="19" customFormat="1" ht="25.5" x14ac:dyDescent="0.25">
      <c r="A394" s="150" t="s">
        <v>116</v>
      </c>
      <c r="B394" s="151"/>
      <c r="C394" s="152"/>
      <c r="D394" s="153" t="s">
        <v>117</v>
      </c>
      <c r="E394" s="148" t="e">
        <f t="shared" ref="E394:H395" si="184">E395</f>
        <v>#REF!</v>
      </c>
      <c r="F394" s="148" t="e">
        <f t="shared" si="184"/>
        <v>#REF!</v>
      </c>
      <c r="G394" s="148" t="e">
        <f t="shared" si="184"/>
        <v>#REF!</v>
      </c>
      <c r="H394" s="148" t="e">
        <f t="shared" si="184"/>
        <v>#REF!</v>
      </c>
      <c r="I394" s="148">
        <v>0</v>
      </c>
      <c r="J394" s="148">
        <v>9750</v>
      </c>
      <c r="K394" s="148">
        <v>8824.94</v>
      </c>
      <c r="L394" s="149" t="s">
        <v>211</v>
      </c>
      <c r="M394" s="149">
        <f t="shared" si="183"/>
        <v>90.512205128205139</v>
      </c>
    </row>
    <row r="395" spans="1:13" s="19" customFormat="1" x14ac:dyDescent="0.25">
      <c r="A395" s="144">
        <v>3</v>
      </c>
      <c r="B395" s="145"/>
      <c r="C395" s="146"/>
      <c r="D395" s="147" t="s">
        <v>25</v>
      </c>
      <c r="E395" s="148" t="e">
        <f t="shared" si="184"/>
        <v>#REF!</v>
      </c>
      <c r="F395" s="148" t="e">
        <f t="shared" si="184"/>
        <v>#REF!</v>
      </c>
      <c r="G395" s="148" t="e">
        <f t="shared" si="184"/>
        <v>#REF!</v>
      </c>
      <c r="H395" s="148" t="e">
        <f t="shared" si="184"/>
        <v>#REF!</v>
      </c>
      <c r="I395" s="148">
        <v>0</v>
      </c>
      <c r="J395" s="148">
        <v>9750</v>
      </c>
      <c r="K395" s="148">
        <v>8824.94</v>
      </c>
      <c r="L395" s="149" t="s">
        <v>211</v>
      </c>
      <c r="M395" s="149">
        <f t="shared" si="183"/>
        <v>90.512205128205139</v>
      </c>
    </row>
    <row r="396" spans="1:13" s="19" customFormat="1" x14ac:dyDescent="0.25">
      <c r="A396" s="154">
        <v>32</v>
      </c>
      <c r="B396" s="155"/>
      <c r="C396" s="156"/>
      <c r="D396" s="147" t="s">
        <v>31</v>
      </c>
      <c r="E396" s="148" t="e">
        <f>#REF!+#REF!</f>
        <v>#REF!</v>
      </c>
      <c r="F396" s="148" t="e">
        <f>#REF!+#REF!</f>
        <v>#REF!</v>
      </c>
      <c r="G396" s="148" t="e">
        <f>#REF!+#REF!</f>
        <v>#REF!</v>
      </c>
      <c r="H396" s="148" t="e">
        <f>#REF!+#REF!</f>
        <v>#REF!</v>
      </c>
      <c r="I396" s="148">
        <v>0</v>
      </c>
      <c r="J396" s="148">
        <v>9750</v>
      </c>
      <c r="K396" s="148">
        <v>8824.94</v>
      </c>
      <c r="L396" s="149" t="s">
        <v>211</v>
      </c>
      <c r="M396" s="149">
        <f t="shared" si="183"/>
        <v>90.512205128205139</v>
      </c>
    </row>
    <row r="397" spans="1:13" hidden="1" x14ac:dyDescent="0.25">
      <c r="A397" s="157">
        <v>3236</v>
      </c>
      <c r="B397" s="158"/>
      <c r="C397" s="159"/>
      <c r="D397" s="160" t="s">
        <v>45</v>
      </c>
      <c r="E397" s="161">
        <v>10000</v>
      </c>
      <c r="F397" s="161">
        <f t="shared" ref="F397" si="185">E397/7.5345</f>
        <v>1327.2280841462605</v>
      </c>
      <c r="G397" s="161">
        <v>10000</v>
      </c>
      <c r="H397" s="161">
        <f>G397/7.5345</f>
        <v>1327.2280841462605</v>
      </c>
      <c r="I397" s="161"/>
      <c r="J397" s="161"/>
      <c r="K397" s="161"/>
      <c r="L397" s="169" t="e">
        <f t="shared" si="182"/>
        <v>#DIV/0!</v>
      </c>
      <c r="M397" s="169" t="e">
        <f t="shared" si="183"/>
        <v>#DIV/0!</v>
      </c>
    </row>
    <row r="398" spans="1:13" s="19" customFormat="1" x14ac:dyDescent="0.25">
      <c r="A398" s="150" t="s">
        <v>110</v>
      </c>
      <c r="B398" s="151"/>
      <c r="C398" s="152"/>
      <c r="D398" s="153" t="s">
        <v>121</v>
      </c>
      <c r="E398" s="148" t="e">
        <f t="shared" ref="E398:H399" si="186">E399</f>
        <v>#REF!</v>
      </c>
      <c r="F398" s="148" t="e">
        <f t="shared" si="186"/>
        <v>#REF!</v>
      </c>
      <c r="G398" s="148" t="e">
        <f t="shared" si="186"/>
        <v>#REF!</v>
      </c>
      <c r="H398" s="148" t="e">
        <f t="shared" si="186"/>
        <v>#REF!</v>
      </c>
      <c r="I398" s="148">
        <v>0</v>
      </c>
      <c r="J398" s="148">
        <v>18030</v>
      </c>
      <c r="K398" s="148">
        <v>1805.42</v>
      </c>
      <c r="L398" s="149" t="s">
        <v>211</v>
      </c>
      <c r="M398" s="149">
        <f t="shared" si="183"/>
        <v>10.013422074320577</v>
      </c>
    </row>
    <row r="399" spans="1:13" s="19" customFormat="1" x14ac:dyDescent="0.25">
      <c r="A399" s="144">
        <v>3</v>
      </c>
      <c r="B399" s="145"/>
      <c r="C399" s="146"/>
      <c r="D399" s="147" t="s">
        <v>25</v>
      </c>
      <c r="E399" s="148" t="e">
        <f t="shared" si="186"/>
        <v>#REF!</v>
      </c>
      <c r="F399" s="148" t="e">
        <f t="shared" si="186"/>
        <v>#REF!</v>
      </c>
      <c r="G399" s="148" t="e">
        <f t="shared" si="186"/>
        <v>#REF!</v>
      </c>
      <c r="H399" s="148" t="e">
        <f t="shared" si="186"/>
        <v>#REF!</v>
      </c>
      <c r="I399" s="148">
        <v>0</v>
      </c>
      <c r="J399" s="148">
        <v>18030</v>
      </c>
      <c r="K399" s="148">
        <v>14805.42</v>
      </c>
      <c r="L399" s="149" t="s">
        <v>211</v>
      </c>
      <c r="M399" s="149">
        <f t="shared" si="183"/>
        <v>82.115474209650586</v>
      </c>
    </row>
    <row r="400" spans="1:13" s="19" customFormat="1" x14ac:dyDescent="0.25">
      <c r="A400" s="154">
        <v>32</v>
      </c>
      <c r="B400" s="155"/>
      <c r="C400" s="156"/>
      <c r="D400" s="147" t="s">
        <v>31</v>
      </c>
      <c r="E400" s="148" t="e">
        <f>#REF!</f>
        <v>#REF!</v>
      </c>
      <c r="F400" s="148" t="e">
        <f>#REF!</f>
        <v>#REF!</v>
      </c>
      <c r="G400" s="148" t="e">
        <f>#REF!</f>
        <v>#REF!</v>
      </c>
      <c r="H400" s="148" t="e">
        <f>#REF!</f>
        <v>#REF!</v>
      </c>
      <c r="I400" s="148">
        <v>0</v>
      </c>
      <c r="J400" s="148">
        <v>18030</v>
      </c>
      <c r="K400" s="148">
        <v>14805.42</v>
      </c>
      <c r="L400" s="149" t="s">
        <v>211</v>
      </c>
      <c r="M400" s="149">
        <f t="shared" si="183"/>
        <v>82.115474209650586</v>
      </c>
    </row>
    <row r="401" spans="1:13" s="19" customFormat="1" x14ac:dyDescent="0.25">
      <c r="A401" s="144" t="s">
        <v>250</v>
      </c>
      <c r="B401" s="145"/>
      <c r="C401" s="146"/>
      <c r="D401" s="170" t="s">
        <v>251</v>
      </c>
      <c r="E401" s="148">
        <f t="shared" ref="E401:H404" si="187">E402</f>
        <v>0</v>
      </c>
      <c r="F401" s="148">
        <f t="shared" si="187"/>
        <v>0</v>
      </c>
      <c r="G401" s="148">
        <f t="shared" si="187"/>
        <v>0</v>
      </c>
      <c r="H401" s="148">
        <f t="shared" si="187"/>
        <v>0</v>
      </c>
      <c r="I401" s="148">
        <v>0</v>
      </c>
      <c r="J401" s="148">
        <v>888184.38</v>
      </c>
      <c r="K401" s="148">
        <v>0</v>
      </c>
      <c r="L401" s="149" t="s">
        <v>211</v>
      </c>
      <c r="M401" s="149">
        <f t="shared" si="183"/>
        <v>0</v>
      </c>
    </row>
    <row r="402" spans="1:13" s="19" customFormat="1" ht="15" customHeight="1" x14ac:dyDescent="0.25">
      <c r="A402" s="150" t="s">
        <v>78</v>
      </c>
      <c r="B402" s="151"/>
      <c r="C402" s="152"/>
      <c r="D402" s="153" t="s">
        <v>19</v>
      </c>
      <c r="E402" s="148">
        <f t="shared" si="187"/>
        <v>0</v>
      </c>
      <c r="F402" s="148">
        <f t="shared" si="187"/>
        <v>0</v>
      </c>
      <c r="G402" s="148">
        <f t="shared" si="187"/>
        <v>0</v>
      </c>
      <c r="H402" s="148">
        <f t="shared" si="187"/>
        <v>0</v>
      </c>
      <c r="I402" s="148">
        <v>0</v>
      </c>
      <c r="J402" s="148">
        <v>888184.38</v>
      </c>
      <c r="K402" s="148">
        <v>0</v>
      </c>
      <c r="L402" s="149" t="s">
        <v>211</v>
      </c>
      <c r="M402" s="149">
        <f t="shared" si="183"/>
        <v>0</v>
      </c>
    </row>
    <row r="403" spans="1:13" s="19" customFormat="1" ht="25.5" x14ac:dyDescent="0.25">
      <c r="A403" s="144">
        <v>4</v>
      </c>
      <c r="B403" s="145"/>
      <c r="C403" s="146"/>
      <c r="D403" s="147" t="s">
        <v>63</v>
      </c>
      <c r="E403" s="148">
        <f t="shared" si="187"/>
        <v>0</v>
      </c>
      <c r="F403" s="148">
        <f t="shared" si="187"/>
        <v>0</v>
      </c>
      <c r="G403" s="148">
        <f t="shared" si="187"/>
        <v>0</v>
      </c>
      <c r="H403" s="148">
        <f t="shared" si="187"/>
        <v>0</v>
      </c>
      <c r="I403" s="148">
        <v>0</v>
      </c>
      <c r="J403" s="148">
        <v>888184.38</v>
      </c>
      <c r="K403" s="148">
        <v>0</v>
      </c>
      <c r="L403" s="149" t="s">
        <v>211</v>
      </c>
      <c r="M403" s="149">
        <f t="shared" si="183"/>
        <v>0</v>
      </c>
    </row>
    <row r="404" spans="1:13" s="19" customFormat="1" ht="25.5" x14ac:dyDescent="0.25">
      <c r="A404" s="154">
        <v>45</v>
      </c>
      <c r="B404" s="155"/>
      <c r="C404" s="156"/>
      <c r="D404" s="147" t="s">
        <v>70</v>
      </c>
      <c r="E404" s="148">
        <f t="shared" si="187"/>
        <v>0</v>
      </c>
      <c r="F404" s="148">
        <f t="shared" si="187"/>
        <v>0</v>
      </c>
      <c r="G404" s="148">
        <f t="shared" si="187"/>
        <v>0</v>
      </c>
      <c r="H404" s="148">
        <f t="shared" si="187"/>
        <v>0</v>
      </c>
      <c r="I404" s="148">
        <v>0</v>
      </c>
      <c r="J404" s="148">
        <v>888184.38</v>
      </c>
      <c r="K404" s="148">
        <v>0</v>
      </c>
      <c r="L404" s="149" t="s">
        <v>211</v>
      </c>
      <c r="M404" s="149">
        <f t="shared" si="183"/>
        <v>0</v>
      </c>
    </row>
    <row r="405" spans="1:13" x14ac:dyDescent="0.25">
      <c r="A405" s="186"/>
      <c r="B405" s="186"/>
      <c r="C405" s="186"/>
      <c r="D405" s="186"/>
      <c r="E405" s="186"/>
      <c r="F405" s="186"/>
      <c r="G405" s="186"/>
      <c r="H405" s="186"/>
      <c r="I405" s="186"/>
      <c r="J405" s="186"/>
      <c r="K405" s="186"/>
      <c r="L405" s="187"/>
      <c r="M405" s="187"/>
    </row>
    <row r="408" spans="1:13" x14ac:dyDescent="0.25">
      <c r="B408" t="s">
        <v>252</v>
      </c>
    </row>
    <row r="410" spans="1:13" x14ac:dyDescent="0.25">
      <c r="D410" t="s">
        <v>225</v>
      </c>
      <c r="I410" t="s">
        <v>253</v>
      </c>
      <c r="L410" s="46" t="s">
        <v>254</v>
      </c>
    </row>
    <row r="411" spans="1:13" x14ac:dyDescent="0.25">
      <c r="D411" t="s">
        <v>226</v>
      </c>
      <c r="I411" t="s">
        <v>255</v>
      </c>
      <c r="L411" s="46" t="s">
        <v>227</v>
      </c>
    </row>
  </sheetData>
  <mergeCells count="381">
    <mergeCell ref="A163:C163"/>
    <mergeCell ref="A164:C164"/>
    <mergeCell ref="A165:C165"/>
    <mergeCell ref="A168:C168"/>
    <mergeCell ref="A167:C167"/>
    <mergeCell ref="A188:C188"/>
    <mergeCell ref="A189:C189"/>
    <mergeCell ref="A387:C387"/>
    <mergeCell ref="A378:C378"/>
    <mergeCell ref="A379:C379"/>
    <mergeCell ref="A380:C380"/>
    <mergeCell ref="A381:C381"/>
    <mergeCell ref="A382:C382"/>
    <mergeCell ref="A383:C383"/>
    <mergeCell ref="A384:C384"/>
    <mergeCell ref="A385:C385"/>
    <mergeCell ref="A386:C386"/>
    <mergeCell ref="A377:C377"/>
    <mergeCell ref="A373:C373"/>
    <mergeCell ref="A374:C374"/>
    <mergeCell ref="A375:C375"/>
    <mergeCell ref="A376:C376"/>
    <mergeCell ref="A372:C372"/>
    <mergeCell ref="A368:C368"/>
    <mergeCell ref="A146:C146"/>
    <mergeCell ref="A110:C110"/>
    <mergeCell ref="A109:C109"/>
    <mergeCell ref="A93:C93"/>
    <mergeCell ref="A94:C94"/>
    <mergeCell ref="A72:C72"/>
    <mergeCell ref="A73:C73"/>
    <mergeCell ref="A74:C74"/>
    <mergeCell ref="A75:C75"/>
    <mergeCell ref="A82:C82"/>
    <mergeCell ref="A142:C142"/>
    <mergeCell ref="A95:C95"/>
    <mergeCell ref="A96:C96"/>
    <mergeCell ref="A197:C197"/>
    <mergeCell ref="A227:C227"/>
    <mergeCell ref="A208:C208"/>
    <mergeCell ref="A209:C209"/>
    <mergeCell ref="A210:C210"/>
    <mergeCell ref="A211:C211"/>
    <mergeCell ref="A56:C56"/>
    <mergeCell ref="A81:C81"/>
    <mergeCell ref="A91:C91"/>
    <mergeCell ref="A92:C92"/>
    <mergeCell ref="A86:C86"/>
    <mergeCell ref="A60:C60"/>
    <mergeCell ref="A61:C61"/>
    <mergeCell ref="A87:C87"/>
    <mergeCell ref="A88:C88"/>
    <mergeCell ref="A80:C80"/>
    <mergeCell ref="A111:C111"/>
    <mergeCell ref="A114:C114"/>
    <mergeCell ref="A115:C115"/>
    <mergeCell ref="A112:C112"/>
    <mergeCell ref="A99:C99"/>
    <mergeCell ref="A100:C100"/>
    <mergeCell ref="A135:C135"/>
    <mergeCell ref="A136:C136"/>
    <mergeCell ref="A71:C71"/>
    <mergeCell ref="A62:C62"/>
    <mergeCell ref="A63:C63"/>
    <mergeCell ref="A64:C64"/>
    <mergeCell ref="A59:C59"/>
    <mergeCell ref="A83:C83"/>
    <mergeCell ref="A369:C369"/>
    <mergeCell ref="A370:C370"/>
    <mergeCell ref="A371:C371"/>
    <mergeCell ref="A190:C190"/>
    <mergeCell ref="A191:C191"/>
    <mergeCell ref="A192:C192"/>
    <mergeCell ref="A187:C187"/>
    <mergeCell ref="A176:C176"/>
    <mergeCell ref="A177:C177"/>
    <mergeCell ref="A198:C198"/>
    <mergeCell ref="A200:C200"/>
    <mergeCell ref="A201:C201"/>
    <mergeCell ref="A193:C193"/>
    <mergeCell ref="A194:C194"/>
    <mergeCell ref="A195:C195"/>
    <mergeCell ref="A196:C196"/>
    <mergeCell ref="A206:C206"/>
    <mergeCell ref="A199:C199"/>
    <mergeCell ref="A48:C48"/>
    <mergeCell ref="A49:C49"/>
    <mergeCell ref="A50:C50"/>
    <mergeCell ref="A51:C51"/>
    <mergeCell ref="A97:C97"/>
    <mergeCell ref="A98:C98"/>
    <mergeCell ref="A57:C57"/>
    <mergeCell ref="A58:C58"/>
    <mergeCell ref="A52:C52"/>
    <mergeCell ref="A53:C53"/>
    <mergeCell ref="A54:C54"/>
    <mergeCell ref="A55:C55"/>
    <mergeCell ref="A89:C89"/>
    <mergeCell ref="A90:C90"/>
    <mergeCell ref="A76:C76"/>
    <mergeCell ref="A77:C77"/>
    <mergeCell ref="A78:C78"/>
    <mergeCell ref="A79:C79"/>
    <mergeCell ref="A65:C65"/>
    <mergeCell ref="A66:C66"/>
    <mergeCell ref="A67:C67"/>
    <mergeCell ref="A68:C68"/>
    <mergeCell ref="A69:C69"/>
    <mergeCell ref="A70:C70"/>
    <mergeCell ref="A21:C21"/>
    <mergeCell ref="A22:C22"/>
    <mergeCell ref="A23:C23"/>
    <mergeCell ref="A24:C24"/>
    <mergeCell ref="A26:C26"/>
    <mergeCell ref="A28:C28"/>
    <mergeCell ref="A29:C29"/>
    <mergeCell ref="A30:C30"/>
    <mergeCell ref="A47:C47"/>
    <mergeCell ref="A42:C42"/>
    <mergeCell ref="A43:C43"/>
    <mergeCell ref="A44:C44"/>
    <mergeCell ref="A45:C45"/>
    <mergeCell ref="A32:C32"/>
    <mergeCell ref="A33:C33"/>
    <mergeCell ref="A34:C34"/>
    <mergeCell ref="A35:C35"/>
    <mergeCell ref="A1:M1"/>
    <mergeCell ref="A3:M3"/>
    <mergeCell ref="A5:C5"/>
    <mergeCell ref="A10:C10"/>
    <mergeCell ref="A7:C7"/>
    <mergeCell ref="A46:C46"/>
    <mergeCell ref="A37:C37"/>
    <mergeCell ref="A38:C38"/>
    <mergeCell ref="A39:C39"/>
    <mergeCell ref="A40:C40"/>
    <mergeCell ref="A41:C41"/>
    <mergeCell ref="A11:C11"/>
    <mergeCell ref="A18:C18"/>
    <mergeCell ref="A17:C17"/>
    <mergeCell ref="A12:C12"/>
    <mergeCell ref="A16:C16"/>
    <mergeCell ref="A13:C13"/>
    <mergeCell ref="A14:C14"/>
    <mergeCell ref="A15:C15"/>
    <mergeCell ref="A31:C31"/>
    <mergeCell ref="A8:C8"/>
    <mergeCell ref="A9:C9"/>
    <mergeCell ref="A36:C36"/>
    <mergeCell ref="A20:C20"/>
    <mergeCell ref="A84:C84"/>
    <mergeCell ref="A85:C85"/>
    <mergeCell ref="A186:C186"/>
    <mergeCell ref="A178:C178"/>
    <mergeCell ref="A183:C183"/>
    <mergeCell ref="A184:C184"/>
    <mergeCell ref="A185:C185"/>
    <mergeCell ref="A179:C179"/>
    <mergeCell ref="A180:C180"/>
    <mergeCell ref="A160:C160"/>
    <mergeCell ref="A113:C113"/>
    <mergeCell ref="A140:C140"/>
    <mergeCell ref="A141:C141"/>
    <mergeCell ref="A143:C143"/>
    <mergeCell ref="A144:C144"/>
    <mergeCell ref="A145:C145"/>
    <mergeCell ref="A117:C117"/>
    <mergeCell ref="A118:C118"/>
    <mergeCell ref="A119:C119"/>
    <mergeCell ref="A120:C120"/>
    <mergeCell ref="A121:C121"/>
    <mergeCell ref="A148:C148"/>
    <mergeCell ref="A137:C137"/>
    <mergeCell ref="A138:C138"/>
    <mergeCell ref="A202:C202"/>
    <mergeCell ref="A203:C203"/>
    <mergeCell ref="A204:C204"/>
    <mergeCell ref="A205:C205"/>
    <mergeCell ref="A215:C215"/>
    <mergeCell ref="A231:C231"/>
    <mergeCell ref="A232:C232"/>
    <mergeCell ref="A216:C216"/>
    <mergeCell ref="A217:C217"/>
    <mergeCell ref="A226:C226"/>
    <mergeCell ref="A221:C221"/>
    <mergeCell ref="A223:C223"/>
    <mergeCell ref="A224:C224"/>
    <mergeCell ref="A225:C225"/>
    <mergeCell ref="A222:C222"/>
    <mergeCell ref="A207:C207"/>
    <mergeCell ref="A212:C212"/>
    <mergeCell ref="A213:C213"/>
    <mergeCell ref="A214:C214"/>
    <mergeCell ref="A228:C228"/>
    <mergeCell ref="A229:C229"/>
    <mergeCell ref="A230:C230"/>
    <mergeCell ref="A219:C219"/>
    <mergeCell ref="A220:C220"/>
    <mergeCell ref="A246:C246"/>
    <mergeCell ref="A233:C233"/>
    <mergeCell ref="A234:C234"/>
    <mergeCell ref="A235:C235"/>
    <mergeCell ref="A247:C247"/>
    <mergeCell ref="A248:C248"/>
    <mergeCell ref="A249:C249"/>
    <mergeCell ref="A241:C241"/>
    <mergeCell ref="A242:C242"/>
    <mergeCell ref="A243:C243"/>
    <mergeCell ref="A244:C244"/>
    <mergeCell ref="A245:C245"/>
    <mergeCell ref="A240:C240"/>
    <mergeCell ref="A236:C236"/>
    <mergeCell ref="A237:C237"/>
    <mergeCell ref="A238:C238"/>
    <mergeCell ref="A239:C239"/>
    <mergeCell ref="A255:C255"/>
    <mergeCell ref="A256:C256"/>
    <mergeCell ref="A257:C257"/>
    <mergeCell ref="A258:C258"/>
    <mergeCell ref="A259:C259"/>
    <mergeCell ref="A250:C250"/>
    <mergeCell ref="A251:C251"/>
    <mergeCell ref="A252:C252"/>
    <mergeCell ref="A253:C253"/>
    <mergeCell ref="A254:C254"/>
    <mergeCell ref="A265:C265"/>
    <mergeCell ref="A266:C266"/>
    <mergeCell ref="A267:C267"/>
    <mergeCell ref="A268:C268"/>
    <mergeCell ref="A260:C260"/>
    <mergeCell ref="A261:C261"/>
    <mergeCell ref="A262:C262"/>
    <mergeCell ref="A263:C263"/>
    <mergeCell ref="A264:C264"/>
    <mergeCell ref="A273:C273"/>
    <mergeCell ref="A269:C269"/>
    <mergeCell ref="A270:C270"/>
    <mergeCell ref="A272:C272"/>
    <mergeCell ref="A271:C271"/>
    <mergeCell ref="A286:C286"/>
    <mergeCell ref="A287:C287"/>
    <mergeCell ref="A288:C288"/>
    <mergeCell ref="A274:C274"/>
    <mergeCell ref="A275:C275"/>
    <mergeCell ref="A276:C276"/>
    <mergeCell ref="A277:C277"/>
    <mergeCell ref="A278:C278"/>
    <mergeCell ref="A279:C279"/>
    <mergeCell ref="A289:C289"/>
    <mergeCell ref="A290:C290"/>
    <mergeCell ref="A280:C280"/>
    <mergeCell ref="A281:C281"/>
    <mergeCell ref="A283:C283"/>
    <mergeCell ref="A284:C284"/>
    <mergeCell ref="A285:C285"/>
    <mergeCell ref="A296:C296"/>
    <mergeCell ref="A297:C297"/>
    <mergeCell ref="A282:C282"/>
    <mergeCell ref="A299:C299"/>
    <mergeCell ref="A298:C298"/>
    <mergeCell ref="A291:C291"/>
    <mergeCell ref="A292:C292"/>
    <mergeCell ref="A293:C293"/>
    <mergeCell ref="A294:C294"/>
    <mergeCell ref="A295:C295"/>
    <mergeCell ref="A300:C300"/>
    <mergeCell ref="A301:C301"/>
    <mergeCell ref="A302:C302"/>
    <mergeCell ref="A303:C303"/>
    <mergeCell ref="A304:C304"/>
    <mergeCell ref="A338:C338"/>
    <mergeCell ref="A305:C305"/>
    <mergeCell ref="A311:C311"/>
    <mergeCell ref="A306:C306"/>
    <mergeCell ref="A307:C307"/>
    <mergeCell ref="A308:C308"/>
    <mergeCell ref="A309:C309"/>
    <mergeCell ref="A310:C310"/>
    <mergeCell ref="A317:C317"/>
    <mergeCell ref="A318:C318"/>
    <mergeCell ref="A322:C322"/>
    <mergeCell ref="A324:C324"/>
    <mergeCell ref="A335:C335"/>
    <mergeCell ref="A336:C336"/>
    <mergeCell ref="A337:C337"/>
    <mergeCell ref="A319:C319"/>
    <mergeCell ref="A320:C320"/>
    <mergeCell ref="A321:C321"/>
    <mergeCell ref="A312:C312"/>
    <mergeCell ref="A313:C313"/>
    <mergeCell ref="A314:C314"/>
    <mergeCell ref="A349:C349"/>
    <mergeCell ref="A350:C350"/>
    <mergeCell ref="A315:C315"/>
    <mergeCell ref="A316:C316"/>
    <mergeCell ref="A343:C343"/>
    <mergeCell ref="A344:C344"/>
    <mergeCell ref="A345:C345"/>
    <mergeCell ref="A339:C339"/>
    <mergeCell ref="A340:C340"/>
    <mergeCell ref="A341:C341"/>
    <mergeCell ref="A342:C342"/>
    <mergeCell ref="A325:C325"/>
    <mergeCell ref="A326:C326"/>
    <mergeCell ref="A327:C327"/>
    <mergeCell ref="A328:C328"/>
    <mergeCell ref="A329:C329"/>
    <mergeCell ref="A330:C330"/>
    <mergeCell ref="A331:C331"/>
    <mergeCell ref="A332:C332"/>
    <mergeCell ref="A333:C333"/>
    <mergeCell ref="A334:C334"/>
    <mergeCell ref="A122:C122"/>
    <mergeCell ref="A123:C123"/>
    <mergeCell ref="A124:C124"/>
    <mergeCell ref="A125:C125"/>
    <mergeCell ref="A126:C126"/>
    <mergeCell ref="A363:C363"/>
    <mergeCell ref="A364:C364"/>
    <mergeCell ref="A365:C365"/>
    <mergeCell ref="A367:C367"/>
    <mergeCell ref="A357:C357"/>
    <mergeCell ref="A360:C360"/>
    <mergeCell ref="A361:C361"/>
    <mergeCell ref="A358:C358"/>
    <mergeCell ref="A359:C359"/>
    <mergeCell ref="A366:C366"/>
    <mergeCell ref="A362:C362"/>
    <mergeCell ref="A356:C356"/>
    <mergeCell ref="A351:C351"/>
    <mergeCell ref="A352:C352"/>
    <mergeCell ref="A353:C353"/>
    <mergeCell ref="A355:C355"/>
    <mergeCell ref="A346:C346"/>
    <mergeCell ref="A347:C347"/>
    <mergeCell ref="A348:C348"/>
    <mergeCell ref="A139:C139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16:C116"/>
    <mergeCell ref="A158:C158"/>
    <mergeCell ref="A159:C159"/>
    <mergeCell ref="A151:C151"/>
    <mergeCell ref="A152:C152"/>
    <mergeCell ref="A153:C153"/>
    <mergeCell ref="A147:C147"/>
    <mergeCell ref="A156:C156"/>
    <mergeCell ref="A149:C149"/>
    <mergeCell ref="A150:C150"/>
    <mergeCell ref="A155:C155"/>
    <mergeCell ref="A401:C401"/>
    <mergeCell ref="A402:C402"/>
    <mergeCell ref="A403:C403"/>
    <mergeCell ref="A404:C404"/>
    <mergeCell ref="A397:C397"/>
    <mergeCell ref="A398:C398"/>
    <mergeCell ref="A399:C399"/>
    <mergeCell ref="A400:C400"/>
    <mergeCell ref="A388:C388"/>
    <mergeCell ref="A389:C389"/>
    <mergeCell ref="A390:C390"/>
    <mergeCell ref="A391:C391"/>
    <mergeCell ref="A392:C392"/>
    <mergeCell ref="A393:C393"/>
    <mergeCell ref="A394:C394"/>
    <mergeCell ref="A395:C395"/>
    <mergeCell ref="A396:C396"/>
  </mergeCells>
  <pageMargins left="0.7" right="0.7" top="0.75" bottom="0.75" header="0.3" footer="0.3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</vt:lpstr>
      <vt:lpstr>Račun prihoda i rashoda</vt:lpstr>
      <vt:lpstr>Rashodi prema funkcijskoj kl</vt:lpstr>
      <vt:lpstr>Račun financiranja</vt:lpstr>
      <vt:lpstr>Posebni dio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cp:keywords/>
  <dc:description/>
  <cp:lastModifiedBy>Martina Barković</cp:lastModifiedBy>
  <cp:revision/>
  <cp:lastPrinted>2025-08-08T07:08:04Z</cp:lastPrinted>
  <dcterms:created xsi:type="dcterms:W3CDTF">2022-08-12T12:51:27Z</dcterms:created>
  <dcterms:modified xsi:type="dcterms:W3CDTF">2025-08-08T07:08:46Z</dcterms:modified>
  <cp:category/>
  <cp:contentStatus/>
</cp:coreProperties>
</file>