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0" documentId="13_ncr:1_{26C21932-1E27-49E2-8798-57DE26CF50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Sažetak" sheetId="2" r:id="rId1"/>
    <sheet name=" Račun prihoda i rashoda" sheetId="4" r:id="rId2"/>
    <sheet name=" Račun financiranja" sheetId="5" r:id="rId3"/>
    <sheet name="Posebni dio" sheetId="7" r:id="rId4"/>
  </sheets>
  <definedNames>
    <definedName name="_xlnm._FilterDatabase" localSheetId="3" hidden="1">'Posebni dio'!$A$11:$M$321</definedName>
    <definedName name="_xlnm.Print_Area" localSheetId="2">' Račun financiranja'!$A$1:$G$26</definedName>
    <definedName name="_xlnm.Print_Area" localSheetId="1">' Račun prihoda i rashoda'!$A$1:$G$73</definedName>
    <definedName name="_xlnm.Print_Area" localSheetId="0">' Sažetak'!$A$1:$J$42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9" i="7" l="1"/>
  <c r="M139" i="7"/>
  <c r="K139" i="7"/>
  <c r="I14" i="2"/>
  <c r="J14" i="2"/>
  <c r="H14" i="2"/>
  <c r="I11" i="2"/>
  <c r="J11" i="2"/>
  <c r="H11" i="2"/>
  <c r="F21" i="4"/>
  <c r="G21" i="4"/>
  <c r="E23" i="4"/>
  <c r="E21" i="4"/>
  <c r="F70" i="4"/>
  <c r="G70" i="4"/>
  <c r="G71" i="4" s="1"/>
  <c r="F71" i="4"/>
  <c r="E70" i="4"/>
  <c r="E71" i="4" s="1"/>
  <c r="L211" i="7"/>
  <c r="M211" i="7"/>
  <c r="K211" i="7"/>
  <c r="H102" i="7"/>
  <c r="G102" i="7"/>
  <c r="F102" i="7"/>
  <c r="F98" i="7" s="1"/>
  <c r="F97" i="7" s="1"/>
  <c r="F96" i="7" s="1"/>
  <c r="E102" i="7"/>
  <c r="H99" i="7"/>
  <c r="G99" i="7"/>
  <c r="G98" i="7" s="1"/>
  <c r="G97" i="7" s="1"/>
  <c r="G96" i="7" s="1"/>
  <c r="F99" i="7"/>
  <c r="E99" i="7"/>
  <c r="E98" i="7" s="1"/>
  <c r="E97" i="7" s="1"/>
  <c r="E96" i="7" s="1"/>
  <c r="H122" i="7"/>
  <c r="H121" i="7" s="1"/>
  <c r="H120" i="7" s="1"/>
  <c r="G122" i="7"/>
  <c r="G121" i="7" s="1"/>
  <c r="G120" i="7" s="1"/>
  <c r="F122" i="7"/>
  <c r="F121" i="7" s="1"/>
  <c r="F120" i="7" s="1"/>
  <c r="E122" i="7"/>
  <c r="E121" i="7" s="1"/>
  <c r="E120" i="7" s="1"/>
  <c r="H114" i="7"/>
  <c r="H113" i="7" s="1"/>
  <c r="H112" i="7" s="1"/>
  <c r="H111" i="7" s="1"/>
  <c r="G114" i="7"/>
  <c r="G113" i="7" s="1"/>
  <c r="G112" i="7" s="1"/>
  <c r="G111" i="7" s="1"/>
  <c r="F114" i="7"/>
  <c r="F113" i="7" s="1"/>
  <c r="F112" i="7" s="1"/>
  <c r="F111" i="7" s="1"/>
  <c r="E114" i="7"/>
  <c r="E113" i="7" s="1"/>
  <c r="E112" i="7" s="1"/>
  <c r="E111" i="7" s="1"/>
  <c r="D70" i="4"/>
  <c r="D71" i="4" s="1"/>
  <c r="D21" i="4"/>
  <c r="C9" i="4"/>
  <c r="H312" i="7"/>
  <c r="H311" i="7" s="1"/>
  <c r="G312" i="7"/>
  <c r="G311" i="7" s="1"/>
  <c r="F312" i="7"/>
  <c r="F311" i="7" s="1"/>
  <c r="E312" i="7"/>
  <c r="E311" i="7" s="1"/>
  <c r="F310" i="7"/>
  <c r="F309" i="7" s="1"/>
  <c r="E310" i="7"/>
  <c r="E309" i="7" s="1"/>
  <c r="J343" i="7"/>
  <c r="J211" i="7"/>
  <c r="H118" i="7"/>
  <c r="H117" i="7" s="1"/>
  <c r="H116" i="7" s="1"/>
  <c r="H115" i="7" s="1"/>
  <c r="G118" i="7"/>
  <c r="G117" i="7" s="1"/>
  <c r="G116" i="7" s="1"/>
  <c r="G115" i="7" s="1"/>
  <c r="F118" i="7"/>
  <c r="F117" i="7" s="1"/>
  <c r="F116" i="7" s="1"/>
  <c r="F115" i="7" s="1"/>
  <c r="E118" i="7"/>
  <c r="E117" i="7" s="1"/>
  <c r="E116" i="7" s="1"/>
  <c r="E115" i="7" s="1"/>
  <c r="H307" i="7"/>
  <c r="F307" i="7"/>
  <c r="H306" i="7"/>
  <c r="H305" i="7" s="1"/>
  <c r="H304" i="7" s="1"/>
  <c r="G306" i="7"/>
  <c r="F306" i="7"/>
  <c r="E306" i="7"/>
  <c r="H213" i="7"/>
  <c r="G213" i="7"/>
  <c r="E213" i="7"/>
  <c r="I92" i="7"/>
  <c r="H73" i="7"/>
  <c r="H72" i="7" s="1"/>
  <c r="H71" i="7" s="1"/>
  <c r="H70" i="7" s="1"/>
  <c r="G73" i="7"/>
  <c r="G72" i="7" s="1"/>
  <c r="G71" i="7" s="1"/>
  <c r="G70" i="7" s="1"/>
  <c r="F73" i="7"/>
  <c r="F72" i="7" s="1"/>
  <c r="F71" i="7" s="1"/>
  <c r="F70" i="7" s="1"/>
  <c r="E73" i="7"/>
  <c r="E72" i="7" s="1"/>
  <c r="E71" i="7" s="1"/>
  <c r="E70" i="7" s="1"/>
  <c r="H103" i="7"/>
  <c r="G103" i="7"/>
  <c r="F103" i="7"/>
  <c r="E103" i="7"/>
  <c r="H106" i="7"/>
  <c r="H105" i="7" s="1"/>
  <c r="H104" i="7" s="1"/>
  <c r="G106" i="7"/>
  <c r="G105" i="7" s="1"/>
  <c r="G104" i="7" s="1"/>
  <c r="F106" i="7"/>
  <c r="F105" i="7" s="1"/>
  <c r="F104" i="7" s="1"/>
  <c r="E106" i="7"/>
  <c r="E105" i="7" s="1"/>
  <c r="E104" i="7" s="1"/>
  <c r="I12" i="7"/>
  <c r="H348" i="7"/>
  <c r="H347" i="7" s="1"/>
  <c r="H346" i="7" s="1"/>
  <c r="H345" i="7" s="1"/>
  <c r="G348" i="7"/>
  <c r="G347" i="7" s="1"/>
  <c r="G346" i="7" s="1"/>
  <c r="G345" i="7" s="1"/>
  <c r="F348" i="7"/>
  <c r="F347" i="7" s="1"/>
  <c r="F346" i="7" s="1"/>
  <c r="F345" i="7" s="1"/>
  <c r="E348" i="7"/>
  <c r="E347" i="7" s="1"/>
  <c r="E346" i="7" s="1"/>
  <c r="E345" i="7" s="1"/>
  <c r="H344" i="7"/>
  <c r="H342" i="7" s="1"/>
  <c r="H341" i="7" s="1"/>
  <c r="G344" i="7"/>
  <c r="G342" i="7" s="1"/>
  <c r="G341" i="7" s="1"/>
  <c r="F344" i="7"/>
  <c r="F342" i="7" s="1"/>
  <c r="F341" i="7" s="1"/>
  <c r="E344" i="7"/>
  <c r="E342" i="7" s="1"/>
  <c r="E341" i="7" s="1"/>
  <c r="H340" i="7"/>
  <c r="F340" i="7"/>
  <c r="H339" i="7"/>
  <c r="H338" i="7" s="1"/>
  <c r="H337" i="7" s="1"/>
  <c r="G339" i="7"/>
  <c r="G338" i="7" s="1"/>
  <c r="G337" i="7" s="1"/>
  <c r="F339" i="7"/>
  <c r="F338" i="7" s="1"/>
  <c r="F337" i="7" s="1"/>
  <c r="E339" i="7"/>
  <c r="E338" i="7" s="1"/>
  <c r="E337" i="7" s="1"/>
  <c r="H336" i="7"/>
  <c r="H335" i="7" s="1"/>
  <c r="H334" i="7" s="1"/>
  <c r="H333" i="7" s="1"/>
  <c r="H332" i="7" s="1"/>
  <c r="G335" i="7"/>
  <c r="G334" i="7" s="1"/>
  <c r="G333" i="7" s="1"/>
  <c r="G332" i="7" s="1"/>
  <c r="F335" i="7"/>
  <c r="F334" i="7" s="1"/>
  <c r="F333" i="7" s="1"/>
  <c r="F332" i="7" s="1"/>
  <c r="E335" i="7"/>
  <c r="E334" i="7" s="1"/>
  <c r="E333" i="7" s="1"/>
  <c r="E332" i="7" s="1"/>
  <c r="F330" i="7"/>
  <c r="F329" i="7" s="1"/>
  <c r="F328" i="7" s="1"/>
  <c r="H329" i="7"/>
  <c r="H328" i="7" s="1"/>
  <c r="G329" i="7"/>
  <c r="G328" i="7" s="1"/>
  <c r="E329" i="7"/>
  <c r="E328" i="7" s="1"/>
  <c r="H327" i="7"/>
  <c r="H326" i="7" s="1"/>
  <c r="H325" i="7" s="1"/>
  <c r="H324" i="7" s="1"/>
  <c r="F327" i="7"/>
  <c r="F326" i="7" s="1"/>
  <c r="F325" i="7" s="1"/>
  <c r="F324" i="7" s="1"/>
  <c r="G326" i="7"/>
  <c r="G325" i="7" s="1"/>
  <c r="G324" i="7" s="1"/>
  <c r="E326" i="7"/>
  <c r="E325" i="7" s="1"/>
  <c r="E324" i="7" s="1"/>
  <c r="F321" i="7"/>
  <c r="F320" i="7" s="1"/>
  <c r="F319" i="7" s="1"/>
  <c r="H320" i="7"/>
  <c r="H319" i="7" s="1"/>
  <c r="G320" i="7"/>
  <c r="G319" i="7" s="1"/>
  <c r="E320" i="7"/>
  <c r="E319" i="7" s="1"/>
  <c r="H318" i="7"/>
  <c r="H317" i="7" s="1"/>
  <c r="H316" i="7" s="1"/>
  <c r="H315" i="7" s="1"/>
  <c r="F318" i="7"/>
  <c r="F317" i="7" s="1"/>
  <c r="F316" i="7" s="1"/>
  <c r="F315" i="7" s="1"/>
  <c r="G317" i="7"/>
  <c r="G316" i="7" s="1"/>
  <c r="G315" i="7" s="1"/>
  <c r="E317" i="7"/>
  <c r="E316" i="7" s="1"/>
  <c r="E315" i="7" s="1"/>
  <c r="H313" i="7"/>
  <c r="H310" i="7" s="1"/>
  <c r="H309" i="7" s="1"/>
  <c r="F303" i="7"/>
  <c r="H302" i="7"/>
  <c r="H301" i="7" s="1"/>
  <c r="H300" i="7" s="1"/>
  <c r="G302" i="7"/>
  <c r="G301" i="7" s="1"/>
  <c r="G300" i="7" s="1"/>
  <c r="F302" i="7"/>
  <c r="F301" i="7" s="1"/>
  <c r="F300" i="7" s="1"/>
  <c r="E302" i="7"/>
  <c r="E301" i="7" s="1"/>
  <c r="E300" i="7" s="1"/>
  <c r="F299" i="7"/>
  <c r="F298" i="7" s="1"/>
  <c r="G299" i="7"/>
  <c r="G298" i="7" s="1"/>
  <c r="G297" i="7" s="1"/>
  <c r="G296" i="7" s="1"/>
  <c r="G295" i="7" s="1"/>
  <c r="E299" i="7"/>
  <c r="E298" i="7" s="1"/>
  <c r="H299" i="7"/>
  <c r="H298" i="7" s="1"/>
  <c r="H297" i="7" s="1"/>
  <c r="H296" i="7" s="1"/>
  <c r="H295" i="7" s="1"/>
  <c r="H294" i="7"/>
  <c r="H293" i="7"/>
  <c r="G291" i="7"/>
  <c r="F291" i="7"/>
  <c r="E291" i="7"/>
  <c r="H289" i="7"/>
  <c r="G289" i="7"/>
  <c r="F289" i="7"/>
  <c r="E289" i="7"/>
  <c r="H285" i="7"/>
  <c r="H283" i="7" s="1"/>
  <c r="H282" i="7" s="1"/>
  <c r="H281" i="7" s="1"/>
  <c r="H280" i="7" s="1"/>
  <c r="H279" i="7" s="1"/>
  <c r="G283" i="7"/>
  <c r="G282" i="7" s="1"/>
  <c r="G281" i="7" s="1"/>
  <c r="G280" i="7" s="1"/>
  <c r="G279" i="7" s="1"/>
  <c r="F283" i="7"/>
  <c r="F282" i="7" s="1"/>
  <c r="F281" i="7" s="1"/>
  <c r="F280" i="7" s="1"/>
  <c r="F279" i="7" s="1"/>
  <c r="E283" i="7"/>
  <c r="E282" i="7" s="1"/>
  <c r="E281" i="7" s="1"/>
  <c r="E280" i="7" s="1"/>
  <c r="E279" i="7" s="1"/>
  <c r="H278" i="7"/>
  <c r="F278" i="7"/>
  <c r="H274" i="7"/>
  <c r="H273" i="7" s="1"/>
  <c r="H272" i="7" s="1"/>
  <c r="H271" i="7" s="1"/>
  <c r="G273" i="7"/>
  <c r="G272" i="7" s="1"/>
  <c r="G271" i="7" s="1"/>
  <c r="F273" i="7"/>
  <c r="F272" i="7" s="1"/>
  <c r="F271" i="7" s="1"/>
  <c r="E273" i="7"/>
  <c r="E272" i="7" s="1"/>
  <c r="E271" i="7" s="1"/>
  <c r="H268" i="7"/>
  <c r="H267" i="7" s="1"/>
  <c r="H266" i="7" s="1"/>
  <c r="G268" i="7"/>
  <c r="G267" i="7" s="1"/>
  <c r="G266" i="7" s="1"/>
  <c r="F268" i="7"/>
  <c r="F267" i="7" s="1"/>
  <c r="F266" i="7" s="1"/>
  <c r="E268" i="7"/>
  <c r="E267" i="7" s="1"/>
  <c r="E266" i="7" s="1"/>
  <c r="H264" i="7"/>
  <c r="H263" i="7" s="1"/>
  <c r="F264" i="7"/>
  <c r="F263" i="7" s="1"/>
  <c r="G263" i="7"/>
  <c r="E263" i="7"/>
  <c r="H262" i="7"/>
  <c r="H261" i="7"/>
  <c r="G259" i="7"/>
  <c r="F259" i="7"/>
  <c r="E259" i="7"/>
  <c r="H257" i="7"/>
  <c r="G257" i="7"/>
  <c r="F257" i="7"/>
  <c r="E257" i="7"/>
  <c r="H252" i="7"/>
  <c r="H251" i="7" s="1"/>
  <c r="H250" i="7" s="1"/>
  <c r="H249" i="7" s="1"/>
  <c r="F252" i="7"/>
  <c r="F251" i="7" s="1"/>
  <c r="F250" i="7" s="1"/>
  <c r="F249" i="7" s="1"/>
  <c r="G251" i="7"/>
  <c r="G250" i="7" s="1"/>
  <c r="G249" i="7" s="1"/>
  <c r="E251" i="7"/>
  <c r="E250" i="7" s="1"/>
  <c r="E249" i="7" s="1"/>
  <c r="H248" i="7"/>
  <c r="F248" i="7"/>
  <c r="H244" i="7"/>
  <c r="H243" i="7" s="1"/>
  <c r="H242" i="7" s="1"/>
  <c r="H241" i="7" s="1"/>
  <c r="H240" i="7" s="1"/>
  <c r="G243" i="7"/>
  <c r="G242" i="7" s="1"/>
  <c r="G241" i="7" s="1"/>
  <c r="G240" i="7" s="1"/>
  <c r="F243" i="7"/>
  <c r="F242" i="7" s="1"/>
  <c r="F241" i="7" s="1"/>
  <c r="F240" i="7" s="1"/>
  <c r="E243" i="7"/>
  <c r="E242" i="7" s="1"/>
  <c r="E241" i="7" s="1"/>
  <c r="E240" i="7" s="1"/>
  <c r="H237" i="7"/>
  <c r="G237" i="7"/>
  <c r="F237" i="7"/>
  <c r="E237" i="7"/>
  <c r="H235" i="7"/>
  <c r="G235" i="7"/>
  <c r="F235" i="7"/>
  <c r="E235" i="7"/>
  <c r="F230" i="7"/>
  <c r="F229" i="7" s="1"/>
  <c r="H229" i="7"/>
  <c r="G229" i="7"/>
  <c r="E229" i="7"/>
  <c r="F228" i="7"/>
  <c r="F227" i="7" s="1"/>
  <c r="H227" i="7"/>
  <c r="G227" i="7"/>
  <c r="E227" i="7"/>
  <c r="F226" i="7"/>
  <c r="F225" i="7" s="1"/>
  <c r="H225" i="7"/>
  <c r="G225" i="7"/>
  <c r="E225" i="7"/>
  <c r="H223" i="7"/>
  <c r="H222" i="7" s="1"/>
  <c r="H221" i="7" s="1"/>
  <c r="H219" i="7"/>
  <c r="G219" i="7"/>
  <c r="F219" i="7"/>
  <c r="E219" i="7"/>
  <c r="F217" i="7"/>
  <c r="F216" i="7" s="1"/>
  <c r="H216" i="7"/>
  <c r="G216" i="7"/>
  <c r="E216" i="7"/>
  <c r="F215" i="7"/>
  <c r="H212" i="7"/>
  <c r="F212" i="7"/>
  <c r="I211" i="7"/>
  <c r="H211" i="7"/>
  <c r="G211" i="7"/>
  <c r="E211" i="7"/>
  <c r="F209" i="7"/>
  <c r="F208" i="7"/>
  <c r="F207" i="7" s="1"/>
  <c r="H207" i="7"/>
  <c r="E207" i="7"/>
  <c r="F206" i="7"/>
  <c r="F205" i="7" s="1"/>
  <c r="H205" i="7"/>
  <c r="G205" i="7"/>
  <c r="E205" i="7"/>
  <c r="H203" i="7"/>
  <c r="G203" i="7"/>
  <c r="F203" i="7"/>
  <c r="E203" i="7"/>
  <c r="H198" i="7"/>
  <c r="H197" i="7" s="1"/>
  <c r="F198" i="7"/>
  <c r="F197" i="7" s="1"/>
  <c r="G197" i="7"/>
  <c r="E197" i="7"/>
  <c r="F196" i="7"/>
  <c r="F195" i="7"/>
  <c r="H194" i="7"/>
  <c r="G194" i="7"/>
  <c r="E194" i="7"/>
  <c r="H188" i="7"/>
  <c r="H187" i="7" s="1"/>
  <c r="G188" i="7"/>
  <c r="G187" i="7" s="1"/>
  <c r="H186" i="7"/>
  <c r="F186" i="7"/>
  <c r="F185" i="7"/>
  <c r="F184" i="7" s="1"/>
  <c r="H184" i="7"/>
  <c r="G184" i="7"/>
  <c r="E184" i="7"/>
  <c r="H183" i="7"/>
  <c r="H182" i="7"/>
  <c r="F182" i="7"/>
  <c r="F181" i="7"/>
  <c r="G180" i="7"/>
  <c r="E180" i="7"/>
  <c r="H179" i="7"/>
  <c r="H178" i="7" s="1"/>
  <c r="F179" i="7"/>
  <c r="F178" i="7" s="1"/>
  <c r="G178" i="7"/>
  <c r="E178" i="7"/>
  <c r="H176" i="7"/>
  <c r="H175" i="7" s="1"/>
  <c r="H174" i="7" s="1"/>
  <c r="F176" i="7"/>
  <c r="F175" i="7" s="1"/>
  <c r="F174" i="7" s="1"/>
  <c r="G175" i="7"/>
  <c r="G174" i="7" s="1"/>
  <c r="E175" i="7"/>
  <c r="E174" i="7" s="1"/>
  <c r="F171" i="7"/>
  <c r="F170" i="7" s="1"/>
  <c r="F169" i="7" s="1"/>
  <c r="F168" i="7" s="1"/>
  <c r="F167" i="7" s="1"/>
  <c r="H170" i="7"/>
  <c r="H169" i="7" s="1"/>
  <c r="H168" i="7" s="1"/>
  <c r="H167" i="7" s="1"/>
  <c r="G170" i="7"/>
  <c r="G169" i="7" s="1"/>
  <c r="G168" i="7" s="1"/>
  <c r="G167" i="7" s="1"/>
  <c r="E170" i="7"/>
  <c r="E169" i="7" s="1"/>
  <c r="E168" i="7" s="1"/>
  <c r="E167" i="7" s="1"/>
  <c r="H166" i="7"/>
  <c r="H164" i="7" s="1"/>
  <c r="G164" i="7"/>
  <c r="F164" i="7"/>
  <c r="E164" i="7"/>
  <c r="H163" i="7"/>
  <c r="H161" i="7" s="1"/>
  <c r="G161" i="7"/>
  <c r="F161" i="7"/>
  <c r="E161" i="7"/>
  <c r="F160" i="7"/>
  <c r="F159" i="7"/>
  <c r="H158" i="7"/>
  <c r="H157" i="7" s="1"/>
  <c r="F158" i="7"/>
  <c r="G157" i="7"/>
  <c r="E157" i="7"/>
  <c r="F157" i="7" s="1"/>
  <c r="F156" i="7"/>
  <c r="E155" i="7"/>
  <c r="F155" i="7" s="1"/>
  <c r="F152" i="7"/>
  <c r="F151" i="7"/>
  <c r="H150" i="7"/>
  <c r="H149" i="7" s="1"/>
  <c r="H148" i="7" s="1"/>
  <c r="H147" i="7" s="1"/>
  <c r="G150" i="7"/>
  <c r="G149" i="7" s="1"/>
  <c r="G148" i="7" s="1"/>
  <c r="G147" i="7" s="1"/>
  <c r="E150" i="7"/>
  <c r="F150" i="7" s="1"/>
  <c r="H146" i="7"/>
  <c r="F146" i="7"/>
  <c r="H145" i="7"/>
  <c r="H139" i="7"/>
  <c r="F139" i="7"/>
  <c r="F137" i="7"/>
  <c r="F136" i="7" s="1"/>
  <c r="F135" i="7" s="1"/>
  <c r="F134" i="7" s="1"/>
  <c r="F133" i="7" s="1"/>
  <c r="F132" i="7" s="1"/>
  <c r="F95" i="7" s="1"/>
  <c r="H136" i="7"/>
  <c r="H135" i="7" s="1"/>
  <c r="H134" i="7" s="1"/>
  <c r="H133" i="7" s="1"/>
  <c r="H132" i="7" s="1"/>
  <c r="H95" i="7" s="1"/>
  <c r="G136" i="7"/>
  <c r="G135" i="7" s="1"/>
  <c r="G134" i="7" s="1"/>
  <c r="G133" i="7" s="1"/>
  <c r="G132" i="7" s="1"/>
  <c r="G95" i="7" s="1"/>
  <c r="E136" i="7"/>
  <c r="E135" i="7" s="1"/>
  <c r="E134" i="7" s="1"/>
  <c r="E133" i="7" s="1"/>
  <c r="E132" i="7" s="1"/>
  <c r="E95" i="7" s="1"/>
  <c r="H131" i="7"/>
  <c r="H130" i="7" s="1"/>
  <c r="H129" i="7" s="1"/>
  <c r="H128" i="7" s="1"/>
  <c r="H127" i="7" s="1"/>
  <c r="F131" i="7"/>
  <c r="F130" i="7" s="1"/>
  <c r="F129" i="7" s="1"/>
  <c r="F128" i="7" s="1"/>
  <c r="F127" i="7" s="1"/>
  <c r="G130" i="7"/>
  <c r="G129" i="7" s="1"/>
  <c r="G128" i="7" s="1"/>
  <c r="G127" i="7" s="1"/>
  <c r="E130" i="7"/>
  <c r="E129" i="7" s="1"/>
  <c r="E128" i="7" s="1"/>
  <c r="E127" i="7" s="1"/>
  <c r="H126" i="7"/>
  <c r="H125" i="7" s="1"/>
  <c r="H124" i="7" s="1"/>
  <c r="H123" i="7" s="1"/>
  <c r="H119" i="7" s="1"/>
  <c r="G126" i="7"/>
  <c r="G125" i="7" s="1"/>
  <c r="G124" i="7" s="1"/>
  <c r="G123" i="7" s="1"/>
  <c r="G119" i="7" s="1"/>
  <c r="F126" i="7"/>
  <c r="F125" i="7" s="1"/>
  <c r="F124" i="7" s="1"/>
  <c r="F123" i="7" s="1"/>
  <c r="F119" i="7" s="1"/>
  <c r="E126" i="7"/>
  <c r="E125" i="7" s="1"/>
  <c r="E124" i="7" s="1"/>
  <c r="E123" i="7" s="1"/>
  <c r="E119" i="7" s="1"/>
  <c r="H110" i="7"/>
  <c r="H109" i="7" s="1"/>
  <c r="H108" i="7" s="1"/>
  <c r="H107" i="7" s="1"/>
  <c r="G110" i="7"/>
  <c r="G109" i="7" s="1"/>
  <c r="G108" i="7" s="1"/>
  <c r="G107" i="7" s="1"/>
  <c r="F110" i="7"/>
  <c r="F109" i="7" s="1"/>
  <c r="F108" i="7" s="1"/>
  <c r="F107" i="7" s="1"/>
  <c r="E110" i="7"/>
  <c r="E109" i="7" s="1"/>
  <c r="E108" i="7" s="1"/>
  <c r="E107" i="7" s="1"/>
  <c r="H92" i="7"/>
  <c r="G92" i="7"/>
  <c r="F92" i="7"/>
  <c r="E92" i="7"/>
  <c r="H87" i="7"/>
  <c r="H86" i="7" s="1"/>
  <c r="H85" i="7" s="1"/>
  <c r="H84" i="7" s="1"/>
  <c r="H83" i="7" s="1"/>
  <c r="H82" i="7" s="1"/>
  <c r="G87" i="7"/>
  <c r="G86" i="7" s="1"/>
  <c r="G85" i="7" s="1"/>
  <c r="G84" i="7" s="1"/>
  <c r="G83" i="7" s="1"/>
  <c r="G82" i="7" s="1"/>
  <c r="F87" i="7"/>
  <c r="F86" i="7" s="1"/>
  <c r="F85" i="7" s="1"/>
  <c r="F84" i="7" s="1"/>
  <c r="F83" i="7" s="1"/>
  <c r="F82" i="7" s="1"/>
  <c r="E87" i="7"/>
  <c r="E86" i="7" s="1"/>
  <c r="E85" i="7" s="1"/>
  <c r="E84" i="7" s="1"/>
  <c r="E83" i="7" s="1"/>
  <c r="E82" i="7" s="1"/>
  <c r="H79" i="7"/>
  <c r="G79" i="7"/>
  <c r="F79" i="7"/>
  <c r="E79" i="7"/>
  <c r="E77" i="7"/>
  <c r="G67" i="7"/>
  <c r="G65" i="7" s="1"/>
  <c r="G64" i="7" s="1"/>
  <c r="G56" i="7" s="1"/>
  <c r="G55" i="7" s="1"/>
  <c r="G54" i="7" s="1"/>
  <c r="H65" i="7"/>
  <c r="H64" i="7" s="1"/>
  <c r="H56" i="7" s="1"/>
  <c r="H55" i="7" s="1"/>
  <c r="H54" i="7" s="1"/>
  <c r="F65" i="7"/>
  <c r="F64" i="7" s="1"/>
  <c r="E65" i="7"/>
  <c r="E64" i="7" s="1"/>
  <c r="G63" i="7"/>
  <c r="G62" i="7" s="1"/>
  <c r="H62" i="7"/>
  <c r="F62" i="7"/>
  <c r="E62" i="7"/>
  <c r="G60" i="7"/>
  <c r="F60" i="7"/>
  <c r="E60" i="7"/>
  <c r="G59" i="7"/>
  <c r="G58" i="7" s="1"/>
  <c r="F59" i="7"/>
  <c r="F58" i="7" s="1"/>
  <c r="H58" i="7"/>
  <c r="E58" i="7"/>
  <c r="F53" i="7"/>
  <c r="H51" i="7"/>
  <c r="H50" i="7" s="1"/>
  <c r="G51" i="7"/>
  <c r="G50" i="7" s="1"/>
  <c r="E51" i="7"/>
  <c r="F51" i="7" s="1"/>
  <c r="F49" i="7"/>
  <c r="H48" i="7"/>
  <c r="G48" i="7"/>
  <c r="E48" i="7"/>
  <c r="F48" i="7" s="1"/>
  <c r="F47" i="7"/>
  <c r="H46" i="7"/>
  <c r="G46" i="7"/>
  <c r="F46" i="7"/>
  <c r="F45" i="7"/>
  <c r="F44" i="7" s="1"/>
  <c r="H44" i="7"/>
  <c r="G44" i="7"/>
  <c r="E44" i="7"/>
  <c r="H39" i="7"/>
  <c r="H38" i="7" s="1"/>
  <c r="H37" i="7" s="1"/>
  <c r="H36" i="7" s="1"/>
  <c r="H35" i="7" s="1"/>
  <c r="F39" i="7"/>
  <c r="G38" i="7"/>
  <c r="G37" i="7" s="1"/>
  <c r="G36" i="7" s="1"/>
  <c r="G35" i="7" s="1"/>
  <c r="F38" i="7"/>
  <c r="F37" i="7" s="1"/>
  <c r="F36" i="7" s="1"/>
  <c r="F35" i="7" s="1"/>
  <c r="E38" i="7"/>
  <c r="E37" i="7" s="1"/>
  <c r="E36" i="7" s="1"/>
  <c r="E35" i="7" s="1"/>
  <c r="H33" i="7"/>
  <c r="H32" i="7" s="1"/>
  <c r="H31" i="7" s="1"/>
  <c r="H30" i="7" s="1"/>
  <c r="H29" i="7" s="1"/>
  <c r="G33" i="7"/>
  <c r="G32" i="7" s="1"/>
  <c r="G31" i="7" s="1"/>
  <c r="G30" i="7" s="1"/>
  <c r="G29" i="7" s="1"/>
  <c r="F33" i="7"/>
  <c r="F32" i="7" s="1"/>
  <c r="F31" i="7" s="1"/>
  <c r="F30" i="7" s="1"/>
  <c r="F29" i="7" s="1"/>
  <c r="E33" i="7"/>
  <c r="E32" i="7" s="1"/>
  <c r="E31" i="7" s="1"/>
  <c r="E30" i="7" s="1"/>
  <c r="E29" i="7" s="1"/>
  <c r="H28" i="7"/>
  <c r="H27" i="7"/>
  <c r="F27" i="7"/>
  <c r="E26" i="7"/>
  <c r="E25" i="7" s="1"/>
  <c r="E24" i="7" s="1"/>
  <c r="E23" i="7" s="1"/>
  <c r="H21" i="7"/>
  <c r="H20" i="7" s="1"/>
  <c r="G21" i="7"/>
  <c r="G20" i="7" s="1"/>
  <c r="F21" i="7"/>
  <c r="F20" i="7" s="1"/>
  <c r="E21" i="7"/>
  <c r="E20" i="7" s="1"/>
  <c r="H19" i="7"/>
  <c r="H18" i="7" s="1"/>
  <c r="F19" i="7"/>
  <c r="F18" i="7" s="1"/>
  <c r="G18" i="7"/>
  <c r="E18" i="7"/>
  <c r="H17" i="7"/>
  <c r="F17" i="7"/>
  <c r="H16" i="7"/>
  <c r="H15" i="7"/>
  <c r="F15" i="7"/>
  <c r="H14" i="7"/>
  <c r="F14" i="7"/>
  <c r="H13" i="7"/>
  <c r="F13" i="7"/>
  <c r="E12" i="7"/>
  <c r="G12" i="7"/>
  <c r="F7" i="7"/>
  <c r="H98" i="7" l="1"/>
  <c r="H97" i="7" s="1"/>
  <c r="H96" i="7" s="1"/>
  <c r="E193" i="7"/>
  <c r="E192" i="7" s="1"/>
  <c r="E191" i="7" s="1"/>
  <c r="E189" i="7" s="1"/>
  <c r="E188" i="7" s="1"/>
  <c r="E187" i="7" s="1"/>
  <c r="E149" i="7"/>
  <c r="E148" i="7" s="1"/>
  <c r="F148" i="7" s="1"/>
  <c r="E177" i="7"/>
  <c r="E173" i="7" s="1"/>
  <c r="E172" i="7" s="1"/>
  <c r="G202" i="7"/>
  <c r="G201" i="7" s="1"/>
  <c r="G200" i="7" s="1"/>
  <c r="E50" i="7"/>
  <c r="F50" i="7" s="1"/>
  <c r="F42" i="7" s="1"/>
  <c r="F41" i="7" s="1"/>
  <c r="F40" i="7" s="1"/>
  <c r="F143" i="7"/>
  <c r="F142" i="7" s="1"/>
  <c r="F141" i="7" s="1"/>
  <c r="G234" i="7"/>
  <c r="G233" i="7" s="1"/>
  <c r="G232" i="7" s="1"/>
  <c r="G231" i="7" s="1"/>
  <c r="H177" i="7"/>
  <c r="H173" i="7" s="1"/>
  <c r="H172" i="7" s="1"/>
  <c r="F277" i="7"/>
  <c r="F276" i="7" s="1"/>
  <c r="F275" i="7" s="1"/>
  <c r="F270" i="7" s="1"/>
  <c r="G323" i="7"/>
  <c r="G322" i="7" s="1"/>
  <c r="E43" i="7"/>
  <c r="H43" i="7"/>
  <c r="H42" i="7" s="1"/>
  <c r="H41" i="7" s="1"/>
  <c r="H40" i="7" s="1"/>
  <c r="H143" i="7"/>
  <c r="H142" i="7" s="1"/>
  <c r="H141" i="7" s="1"/>
  <c r="G177" i="7"/>
  <c r="G173" i="7" s="1"/>
  <c r="G172" i="7" s="1"/>
  <c r="H256" i="7"/>
  <c r="H255" i="7" s="1"/>
  <c r="F297" i="7"/>
  <c r="F296" i="7" s="1"/>
  <c r="F295" i="7" s="1"/>
  <c r="F288" i="7" s="1"/>
  <c r="F287" i="7" s="1"/>
  <c r="F286" i="7" s="1"/>
  <c r="F323" i="7"/>
  <c r="F322" i="7" s="1"/>
  <c r="G143" i="7"/>
  <c r="G142" i="7" s="1"/>
  <c r="G141" i="7" s="1"/>
  <c r="G214" i="7"/>
  <c r="G210" i="7" s="1"/>
  <c r="G209" i="7" s="1"/>
  <c r="E234" i="7"/>
  <c r="E233" i="7" s="1"/>
  <c r="E232" i="7" s="1"/>
  <c r="E231" i="7" s="1"/>
  <c r="F247" i="7"/>
  <c r="F246" i="7" s="1"/>
  <c r="F245" i="7" s="1"/>
  <c r="F239" i="7" s="1"/>
  <c r="H214" i="7"/>
  <c r="H210" i="7" s="1"/>
  <c r="H209" i="7" s="1"/>
  <c r="E224" i="7"/>
  <c r="E223" i="7" s="1"/>
  <c r="E222" i="7" s="1"/>
  <c r="E221" i="7" s="1"/>
  <c r="E214" i="7"/>
  <c r="E210" i="7" s="1"/>
  <c r="E209" i="7" s="1"/>
  <c r="G224" i="7"/>
  <c r="G223" i="7" s="1"/>
  <c r="G222" i="7" s="1"/>
  <c r="G221" i="7" s="1"/>
  <c r="G256" i="7"/>
  <c r="G255" i="7" s="1"/>
  <c r="G254" i="7" s="1"/>
  <c r="G277" i="7"/>
  <c r="G276" i="7" s="1"/>
  <c r="G275" i="7" s="1"/>
  <c r="G270" i="7" s="1"/>
  <c r="G193" i="7"/>
  <c r="G192" i="7" s="1"/>
  <c r="G191" i="7" s="1"/>
  <c r="H288" i="7"/>
  <c r="H287" i="7" s="1"/>
  <c r="H202" i="7"/>
  <c r="H201" i="7" s="1"/>
  <c r="H200" i="7" s="1"/>
  <c r="F234" i="7"/>
  <c r="F233" i="7" s="1"/>
  <c r="F232" i="7" s="1"/>
  <c r="F231" i="7" s="1"/>
  <c r="E57" i="7"/>
  <c r="E56" i="7" s="1"/>
  <c r="E55" i="7" s="1"/>
  <c r="E54" i="7" s="1"/>
  <c r="G77" i="7"/>
  <c r="G76" i="7" s="1"/>
  <c r="G75" i="7" s="1"/>
  <c r="G74" i="7" s="1"/>
  <c r="F224" i="7"/>
  <c r="F223" i="7" s="1"/>
  <c r="F222" i="7" s="1"/>
  <c r="F221" i="7" s="1"/>
  <c r="H247" i="7"/>
  <c r="H246" i="7" s="1"/>
  <c r="H245" i="7" s="1"/>
  <c r="H239" i="7" s="1"/>
  <c r="H156" i="7"/>
  <c r="H155" i="7" s="1"/>
  <c r="H154" i="7" s="1"/>
  <c r="H77" i="7"/>
  <c r="H76" i="7" s="1"/>
  <c r="H75" i="7" s="1"/>
  <c r="H74" i="7" s="1"/>
  <c r="E154" i="7"/>
  <c r="F154" i="7" s="1"/>
  <c r="G156" i="7"/>
  <c r="G155" i="7" s="1"/>
  <c r="G154" i="7" s="1"/>
  <c r="G247" i="7"/>
  <c r="G246" i="7" s="1"/>
  <c r="G245" i="7" s="1"/>
  <c r="G239" i="7" s="1"/>
  <c r="G288" i="7"/>
  <c r="G287" i="7" s="1"/>
  <c r="G286" i="7" s="1"/>
  <c r="E331" i="7"/>
  <c r="G314" i="7"/>
  <c r="E323" i="7"/>
  <c r="E322" i="7" s="1"/>
  <c r="G26" i="7"/>
  <c r="G25" i="7" s="1"/>
  <c r="G24" i="7" s="1"/>
  <c r="G23" i="7" s="1"/>
  <c r="E247" i="7"/>
  <c r="E246" i="7" s="1"/>
  <c r="E245" i="7" s="1"/>
  <c r="E239" i="7" s="1"/>
  <c r="E256" i="7"/>
  <c r="E255" i="7" s="1"/>
  <c r="E254" i="7" s="1"/>
  <c r="E277" i="7"/>
  <c r="E276" i="7" s="1"/>
  <c r="E275" i="7" s="1"/>
  <c r="E270" i="7" s="1"/>
  <c r="H193" i="7"/>
  <c r="H192" i="7" s="1"/>
  <c r="H191" i="7" s="1"/>
  <c r="F314" i="7"/>
  <c r="F313" i="7" s="1"/>
  <c r="E76" i="7"/>
  <c r="E75" i="7" s="1"/>
  <c r="E74" i="7" s="1"/>
  <c r="E202" i="7"/>
  <c r="E201" i="7" s="1"/>
  <c r="E200" i="7" s="1"/>
  <c r="E297" i="7"/>
  <c r="E296" i="7" s="1"/>
  <c r="E295" i="7" s="1"/>
  <c r="E288" i="7" s="1"/>
  <c r="E287" i="7" s="1"/>
  <c r="E286" i="7" s="1"/>
  <c r="E11" i="7"/>
  <c r="E10" i="7" s="1"/>
  <c r="E9" i="7" s="1"/>
  <c r="E8" i="7" s="1"/>
  <c r="H26" i="7"/>
  <c r="H25" i="7" s="1"/>
  <c r="H24" i="7" s="1"/>
  <c r="H23" i="7" s="1"/>
  <c r="F91" i="7"/>
  <c r="F90" i="7" s="1"/>
  <c r="F89" i="7" s="1"/>
  <c r="H234" i="7"/>
  <c r="H233" i="7" s="1"/>
  <c r="H232" i="7" s="1"/>
  <c r="H231" i="7" s="1"/>
  <c r="F256" i="7"/>
  <c r="F255" i="7" s="1"/>
  <c r="F254" i="7" s="1"/>
  <c r="H331" i="7"/>
  <c r="E314" i="7"/>
  <c r="F57" i="7"/>
  <c r="F56" i="7" s="1"/>
  <c r="F55" i="7" s="1"/>
  <c r="F54" i="7" s="1"/>
  <c r="H277" i="7"/>
  <c r="H276" i="7" s="1"/>
  <c r="H275" i="7" s="1"/>
  <c r="F12" i="7"/>
  <c r="F11" i="7" s="1"/>
  <c r="F10" i="7" s="1"/>
  <c r="F9" i="7" s="1"/>
  <c r="H12" i="7"/>
  <c r="H11" i="7" s="1"/>
  <c r="H10" i="7" s="1"/>
  <c r="H9" i="7" s="1"/>
  <c r="G11" i="7"/>
  <c r="G10" i="7" s="1"/>
  <c r="G9" i="7" s="1"/>
  <c r="F26" i="7"/>
  <c r="F25" i="7" s="1"/>
  <c r="F24" i="7" s="1"/>
  <c r="F23" i="7" s="1"/>
  <c r="H91" i="7"/>
  <c r="H90" i="7" s="1"/>
  <c r="H89" i="7" s="1"/>
  <c r="F77" i="7"/>
  <c r="F76" i="7" s="1"/>
  <c r="F75" i="7" s="1"/>
  <c r="F74" i="7" s="1"/>
  <c r="G91" i="7"/>
  <c r="G90" i="7" s="1"/>
  <c r="G89" i="7" s="1"/>
  <c r="E143" i="7"/>
  <c r="E142" i="7" s="1"/>
  <c r="E141" i="7" s="1"/>
  <c r="F180" i="7"/>
  <c r="G43" i="7"/>
  <c r="G42" i="7" s="1"/>
  <c r="G41" i="7" s="1"/>
  <c r="G40" i="7" s="1"/>
  <c r="E91" i="7"/>
  <c r="E90" i="7" s="1"/>
  <c r="E89" i="7" s="1"/>
  <c r="F194" i="7"/>
  <c r="F193" i="7" s="1"/>
  <c r="F192" i="7" s="1"/>
  <c r="F191" i="7" s="1"/>
  <c r="F189" i="7" s="1"/>
  <c r="F188" i="7" s="1"/>
  <c r="F187" i="7" s="1"/>
  <c r="F202" i="7"/>
  <c r="F201" i="7" s="1"/>
  <c r="F200" i="7" s="1"/>
  <c r="G331" i="7"/>
  <c r="F211" i="7"/>
  <c r="F331" i="7"/>
  <c r="E313" i="7" l="1"/>
  <c r="E308" i="7"/>
  <c r="G313" i="7"/>
  <c r="G310" i="7" s="1"/>
  <c r="G309" i="7" s="1"/>
  <c r="G308" i="7"/>
  <c r="G305" i="7" s="1"/>
  <c r="G304" i="7" s="1"/>
  <c r="F177" i="7"/>
  <c r="F173" i="7" s="1"/>
  <c r="F172" i="7" s="1"/>
  <c r="F140" i="7" s="1"/>
  <c r="F149" i="7"/>
  <c r="E42" i="7"/>
  <c r="E41" i="7" s="1"/>
  <c r="E40" i="7" s="1"/>
  <c r="G199" i="7"/>
  <c r="H199" i="7"/>
  <c r="G140" i="7"/>
  <c r="H140" i="7" s="1"/>
  <c r="E199" i="7"/>
  <c r="G8" i="7"/>
  <c r="H8" i="7" s="1"/>
  <c r="E140" i="7"/>
  <c r="F8" i="7"/>
  <c r="E305" i="7" l="1"/>
  <c r="E304" i="7" s="1"/>
  <c r="F308" i="7"/>
  <c r="F305" i="7" s="1"/>
  <c r="F304" i="7" s="1"/>
  <c r="C28" i="4"/>
  <c r="F10" i="2"/>
  <c r="F42" i="2"/>
  <c r="G39" i="2" s="1"/>
  <c r="G42" i="2" s="1"/>
  <c r="H39" i="2" s="1"/>
  <c r="H42" i="2" s="1"/>
  <c r="I39" i="2" s="1"/>
  <c r="I42" i="2" s="1"/>
  <c r="J39" i="2" s="1"/>
  <c r="J42" i="2" s="1"/>
  <c r="J24" i="2"/>
  <c r="I24" i="2"/>
  <c r="H24" i="2"/>
  <c r="G24" i="2"/>
  <c r="F24" i="2"/>
  <c r="J16" i="2"/>
  <c r="F13" i="2"/>
  <c r="G16" i="2"/>
  <c r="G25" i="2" s="1"/>
  <c r="G32" i="2" s="1"/>
  <c r="F16" i="2" l="1"/>
  <c r="F25" i="2" s="1"/>
  <c r="F32" i="2" s="1"/>
  <c r="F33" i="2" s="1"/>
  <c r="H16" i="2"/>
  <c r="H25" i="2" s="1"/>
  <c r="H32" i="2" s="1"/>
  <c r="H33" i="2" s="1"/>
  <c r="I16" i="2"/>
  <c r="I25" i="2" s="1"/>
  <c r="I32" i="2" s="1"/>
  <c r="I33" i="2" s="1"/>
  <c r="J25" i="2"/>
  <c r="J32" i="2" s="1"/>
  <c r="J33" i="2" s="1"/>
  <c r="G3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tc={D1FFE859-4B8C-4111-A467-0B17F0227DA4}</author>
    <author>tc={F8E94BB1-E12A-4E09-8502-C720A3C37C53}</author>
  </authors>
  <commentList>
    <comment ref="D199" authorId="0" shapeId="0" xr:uid="{D1FFE859-4B8C-4111-A467-0B17F0227DA4}">
      <text>
        <t>[Komentar u obliku niti]
Vaša verzija programa Excel omogućuje vam da pročitate ovaj komentar u obliku niti, no sve će izmjene biti uklonjene ako datoteka bude otvorena u novijoj verziji programa Excel. Saznajte više: https://go.microsoft.com/fwlink/?linkid=870924
Komentar:
    PLAĆE</t>
      </text>
    </comment>
    <comment ref="D209" authorId="1" shapeId="0" xr:uid="{F8E94BB1-E12A-4E09-8502-C720A3C37C53}">
      <text>
        <t>[Komentar u obliku niti]
Vaša verzija programa Excel omogućuje vam da pročitate ovaj komentar u obliku niti, no sve će izmjene biti uklonjene ako datoteka bude otvorena u novijoj verziji programa Excel. Saznajte više: https://go.microsoft.com/fwlink/?linkid=870924
Komentar:
    MZO</t>
      </text>
    </comment>
  </commentList>
</comments>
</file>

<file path=xl/sharedStrings.xml><?xml version="1.0" encoding="utf-8"?>
<sst xmlns="http://schemas.openxmlformats.org/spreadsheetml/2006/main" count="618" uniqueCount="224">
  <si>
    <t>I. OPĆI DIO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</si>
  <si>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</si>
  <si>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</si>
  <si>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</si>
  <si>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</si>
  <si>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</si>
  <si>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</si>
  <si>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</si>
  <si>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</si>
  <si>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</si>
  <si>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</si>
  <si>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</si>
  <si>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>RAZRED I NAZIV</t>
  </si>
  <si>
    <t>A) SAŽETAK RAČUNA PRIHODA I RASHODA</t>
  </si>
  <si>
    <t>B) SAŽETAK RAČUNA FINANCIRANJA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</si>
  <si>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</si>
  <si>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</si>
  <si>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</si>
  <si>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</si>
  <si>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</si>
  <si>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</si>
  <si>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NAZIV</t>
  </si>
  <si>
    <t xml:space="preserve">A. RAČUN PRIHODA I RASHODA </t>
  </si>
  <si>
    <t>A1. PRIHODI I RASHODI PREMA EKONOMSKOJ KLASIFIKACIJI</t>
  </si>
  <si>
    <t>UKUPNO PRIHODI</t>
  </si>
  <si>
    <t>Prihodi poslovanja</t>
  </si>
  <si>
    <t>Pomoći iz inozemstva i od subjekata unutar općeg proračuna</t>
  </si>
  <si>
    <t xml:space="preserve"> Prihodi od prodaje proizvoda i robe te pruženih usluga i prihodi od donacija</t>
  </si>
  <si>
    <t>UKUPNO RASHODI</t>
  </si>
  <si>
    <t>Rashodi poslovanja</t>
  </si>
  <si>
    <t>Rashodi za zaposlene</t>
  </si>
  <si>
    <t>Materijalni rashodi</t>
  </si>
  <si>
    <t>Rashodi za nabavu nefinancijske imovine</t>
  </si>
  <si>
    <t>A2. PRIHODI I RASHODI PREMA IZVORIMA FINANCIRANJA</t>
  </si>
  <si>
    <t>1 Opći prihodi i primici</t>
  </si>
  <si>
    <t>Razred/
skupina</t>
  </si>
  <si>
    <t>Opći prihodi i primici</t>
  </si>
  <si>
    <t>Vlastiti prihodi</t>
  </si>
  <si>
    <t>A3. RASHODI PREMA FUNKCIJSKOJ KLASIFIKACIJI</t>
  </si>
  <si>
    <t>04</t>
  </si>
  <si>
    <t>Ekonomski poslovi</t>
  </si>
  <si>
    <t>B. RAČUN FINANCIRANJA</t>
  </si>
  <si>
    <t>B1. RAČUN FINANCIRANJA PREMA EKONOMSKOJ KLASIFIKACIJI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</si>
  <si>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</si>
  <si>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</si>
  <si>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</si>
  <si>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</si>
  <si>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>B2. RAČUN FINANCIRANJA PREMA IZVORIMA FINANCIRANJA</t>
  </si>
  <si>
    <t xml:space="preserve">UKUPNO IZDACI </t>
  </si>
  <si>
    <t>II. POSEBNI DIO</t>
  </si>
  <si>
    <t>Ostali prihodi za posebne namjene</t>
  </si>
  <si>
    <t>Vlastii prihodi</t>
  </si>
  <si>
    <t>Prihodi za posebne namjene</t>
  </si>
  <si>
    <t>Namjenski primici</t>
  </si>
  <si>
    <t>Namjenski primici od zaduživanja</t>
  </si>
  <si>
    <t>VIŠAK / MANJAK TEKUĆE GODINE
(VIŠAK / MANJAK + NETO FINANCIRANJE)</t>
  </si>
  <si>
    <t>IZVRŠENJE 
2024.</t>
  </si>
  <si>
    <t>TEKUĆI PLAN 
2025.</t>
  </si>
  <si>
    <t>PLAN 
2026.</t>
  </si>
  <si>
    <t>PROJEKCIJA 
2027.</t>
  </si>
  <si>
    <t>PROJEKCIJA
2028.</t>
  </si>
  <si>
    <t xml:space="preserve">Prihodi od imovine </t>
  </si>
  <si>
    <t xml:space="preserve">Prihodi od upravnih prisojbi i administravtivnih pristojbi, pristojbi po posebnim propisima i naknadama </t>
  </si>
  <si>
    <t xml:space="preserve">Prihodi iz nadležnog proračuna </t>
  </si>
  <si>
    <t>Vlastiti izvori</t>
  </si>
  <si>
    <t>Rezultat poslovanja</t>
  </si>
  <si>
    <t>Financijski rashodi</t>
  </si>
  <si>
    <t>Naknade građanima i kućanstvima u naravi</t>
  </si>
  <si>
    <t>Tekuće donacije u naravi</t>
  </si>
  <si>
    <t xml:space="preserve">Rashodi za nabavu proizvedene dugotajne imovine </t>
  </si>
  <si>
    <t>Rashodi za dodatna ulaganja na nefinancijskoj imovini</t>
  </si>
  <si>
    <t>042</t>
  </si>
  <si>
    <t>Poljoprivreda, šumarstvo, ribarstvo i lov</t>
  </si>
  <si>
    <t>09</t>
  </si>
  <si>
    <t>Obrazovanje</t>
  </si>
  <si>
    <t>091</t>
  </si>
  <si>
    <t xml:space="preserve">Predškolsko i osnovno obrazovanje </t>
  </si>
  <si>
    <t>096</t>
  </si>
  <si>
    <t>Dodatne usluge u  obrazovanju</t>
  </si>
  <si>
    <t>098</t>
  </si>
  <si>
    <t>Usluge obrazovanja koje nisu drugdje svrstane</t>
  </si>
  <si>
    <t>Pomoći</t>
  </si>
  <si>
    <t>Donacije</t>
  </si>
  <si>
    <t>PROGRAM 1001</t>
  </si>
  <si>
    <t>Aktivnost A100001</t>
  </si>
  <si>
    <t>RASHODI POSLOVANJA</t>
  </si>
  <si>
    <t>Izvor financiranja 1.1.</t>
  </si>
  <si>
    <t>Šifra</t>
  </si>
  <si>
    <t xml:space="preserve">Naziv </t>
  </si>
  <si>
    <t>Izvršenje 2021. (KN)</t>
  </si>
  <si>
    <t>Izvršenje 2021. (EUR)</t>
  </si>
  <si>
    <t>Plan 2022. (KN)</t>
  </si>
  <si>
    <t xml:space="preserve">Plan 2022. </t>
  </si>
  <si>
    <t>SVEUKUPNO</t>
  </si>
  <si>
    <t>MINIMALNI STANDARD U OSNOVNOM ŠKOLSTVU-MATERIJALNI I FINANCIJSKI RASHODI</t>
  </si>
  <si>
    <t>OPĆI PRIHODI I PRIMICI</t>
  </si>
  <si>
    <t>Naknade troškova zaposlenima</t>
  </si>
  <si>
    <t>Službena putovanja</t>
  </si>
  <si>
    <t>Rashodi za materijal i energiju</t>
  </si>
  <si>
    <t>Uredski materijal i ostali materijalni rashodi</t>
  </si>
  <si>
    <t>Materijal i sirovine</t>
  </si>
  <si>
    <t>Energija</t>
  </si>
  <si>
    <t>Sitni inventar i auto gume</t>
  </si>
  <si>
    <t>Rashodi za usluge</t>
  </si>
  <si>
    <t>Usluge telefona, pošte i prijevoza</t>
  </si>
  <si>
    <t>Zdravstvene i veterinarske usluge</t>
  </si>
  <si>
    <t>Intelektualne i osobne usluge</t>
  </si>
  <si>
    <t>Ostale usluge</t>
  </si>
  <si>
    <t>Ostali nespomenuti rashodi poslovanja</t>
  </si>
  <si>
    <t>Premije osiguranja</t>
  </si>
  <si>
    <t>Reprezentacija</t>
  </si>
  <si>
    <t>Članarine i norme</t>
  </si>
  <si>
    <t>Pristojbe i naknade</t>
  </si>
  <si>
    <t>Ostali financijski rashodi</t>
  </si>
  <si>
    <t>Bankarske usluge i usluge platnog prometa</t>
  </si>
  <si>
    <t>Naknade građanima i kućanstvima na temelju osiguranja i druge naknade</t>
  </si>
  <si>
    <t>Ostale naknade građanima i kućanstvima iz proračuna</t>
  </si>
  <si>
    <t>Aktivnost A100002</t>
  </si>
  <si>
    <t>TEKUĆE I INVESTICIJSKO ODRŽAVANJE-minimalni standard</t>
  </si>
  <si>
    <t>Materijal i dijelovi za tekuće i investicijsko održavanje</t>
  </si>
  <si>
    <t>Usluge tekućeg i investicijskog održavanja</t>
  </si>
  <si>
    <t>Aktivnost A100003</t>
  </si>
  <si>
    <t>ENERGENTI</t>
  </si>
  <si>
    <t>Tekući projekt T100041</t>
  </si>
  <si>
    <t>E-TEHNIČAR</t>
  </si>
  <si>
    <t>Tekući projekt T100031</t>
  </si>
  <si>
    <t>PRSTEN POTPORE V</t>
  </si>
  <si>
    <t>Plaće (Bruto)</t>
  </si>
  <si>
    <t>Plaće za redovan rad</t>
  </si>
  <si>
    <t>Ostali rashodi za zaposlene</t>
  </si>
  <si>
    <t>Doprinosi na plaće</t>
  </si>
  <si>
    <t>Doprinosi za obvezno zdravstveno osiguranje</t>
  </si>
  <si>
    <t xml:space="preserve">Materijalni rashodi </t>
  </si>
  <si>
    <t>Naknade za prijevoz, za rad na terenu i odvojeni život</t>
  </si>
  <si>
    <t>Tekući projekt T100047</t>
  </si>
  <si>
    <t>PRSTEN POTPORE IV</t>
  </si>
  <si>
    <t>Tekući projekt T100055</t>
  </si>
  <si>
    <t>PRSTEN POTPORE VI</t>
  </si>
  <si>
    <t>PROGRAM 1003</t>
  </si>
  <si>
    <t>TEKUĆE I INVESTICIJSKO ODRŽAVANJE U ŠKOLSTVU</t>
  </si>
  <si>
    <t>Izvor financiranja 4.1.</t>
  </si>
  <si>
    <t>KAPITALNO ULAGANJA</t>
  </si>
  <si>
    <t>Dodatna ulaganj na građevinskim objektima</t>
  </si>
  <si>
    <t>PRSTEN POTPORE VII</t>
  </si>
  <si>
    <t>Tekući  projekt  T10002</t>
  </si>
  <si>
    <t xml:space="preserve">DODATNA ULAGANJA </t>
  </si>
  <si>
    <t>Rashodi za nabavu proizvedene dugotrajne imovine</t>
  </si>
  <si>
    <t>KNJIGE ZA ŠKOLSKU KNJIŽNICU</t>
  </si>
  <si>
    <t>Knjige</t>
  </si>
  <si>
    <t>Tekući  projekt  T10003</t>
  </si>
  <si>
    <t>NATJECANJA</t>
  </si>
  <si>
    <t>POTICANJE KORIŠTENJA SREDSTAVA IZ FONDOVA EU</t>
  </si>
  <si>
    <t>Tekući projekt T100011</t>
  </si>
  <si>
    <t>NOVA ŠKOLSKA SHEMA VOĆA I POVRĆA TE MLIJEKA I MLIJEČNIH PROIZVODA</t>
  </si>
  <si>
    <t>Naknade građanim i kućanstvima iz EU sredstava</t>
  </si>
  <si>
    <t>Dodatna ulaganja na građevinskim objektima</t>
  </si>
  <si>
    <t>PROGRAMI OSNOVNIH ŠKOLA IZVAN ŽUPANIJSKOG PRORAČUNA</t>
  </si>
  <si>
    <t>Izvor financiranja 3.3.</t>
  </si>
  <si>
    <t>VLASTITI PRIHODI - OŠ</t>
  </si>
  <si>
    <t>Zetezne kamate</t>
  </si>
  <si>
    <t>Izvor financiranja 3.7.</t>
  </si>
  <si>
    <t>VLASTITI PRIHODI - PRENESENI VIŠAK PRIHODA - OŠ</t>
  </si>
  <si>
    <t>Izvor financiranja 4.L.</t>
  </si>
  <si>
    <t>PRIHODI ZA POSEBNE NAMJENE - OŠ</t>
  </si>
  <si>
    <t>Uredski materijal o ostali materijalni rashodi</t>
  </si>
  <si>
    <t>Zdravstvene i veterinrske usluge</t>
  </si>
  <si>
    <t>Izvor financiranja 5.K.</t>
  </si>
  <si>
    <t>POMOĆI - VIŠAK PRIHODA - OŠ</t>
  </si>
  <si>
    <t>POMOĆI-OŠ</t>
  </si>
  <si>
    <t>Izvor financiranja 6.3.</t>
  </si>
  <si>
    <t>DONACIJE-OŠ</t>
  </si>
  <si>
    <t>Izvor financiranja 7.3.</t>
  </si>
  <si>
    <t>PRIHODI OD PRODAJE ILI ZAMJENE NEFINANCIJSKE IMOVINE-OŠ</t>
  </si>
  <si>
    <t>DONACIJE - OŠ</t>
  </si>
  <si>
    <t>ADMINISTARTIVNO, TEHNIČKO I STRUČNO OSOBLJE</t>
  </si>
  <si>
    <t>POMOĆI - OŠ</t>
  </si>
  <si>
    <t>Troškovi sudskih postupaka</t>
  </si>
  <si>
    <t>Zatezne kamate</t>
  </si>
  <si>
    <t>Tekući projekt T100001</t>
  </si>
  <si>
    <t>ŽUPANIJSKA STRUČNA VIJEĆA</t>
  </si>
  <si>
    <t>Tekući projekt T100002</t>
  </si>
  <si>
    <t>Tekući projekt T100003</t>
  </si>
  <si>
    <t>ŠKOLSKA KUHINJA</t>
  </si>
  <si>
    <t>Izvor financiranja 4.F.</t>
  </si>
  <si>
    <t>PRIHODI ZA POSEBNE NAMJENE - VIŠAK PRIHODA-OŠ</t>
  </si>
  <si>
    <t>Tekući projekt T100026</t>
  </si>
  <si>
    <t>ŠKOLSKO SPORTSKO DRUŠTVO</t>
  </si>
  <si>
    <t>Sportska i glazbena oprema</t>
  </si>
  <si>
    <t>Tekući projekt T100008</t>
  </si>
  <si>
    <t>UČENIČKE ZADRUGE</t>
  </si>
  <si>
    <t>Tekući projekt T100009</t>
  </si>
  <si>
    <t>OSTALE IZVANUČIONIČKE AKTIVNOSTI</t>
  </si>
  <si>
    <t>Usluge telefona,pošte i prijevoza</t>
  </si>
  <si>
    <t>Tekući projekt T100012</t>
  </si>
  <si>
    <t>OPREMA ŠKOLA</t>
  </si>
  <si>
    <t>Tekući projekt T100014</t>
  </si>
  <si>
    <t>Izvor financiranja 5.k.</t>
  </si>
  <si>
    <t>Tekući projekt T100020</t>
  </si>
  <si>
    <t>NABAVA UDŽBENIKA ZA UČENIKE</t>
  </si>
  <si>
    <t>Tekući projekt T100027</t>
  </si>
  <si>
    <t>OPSKRBA BESPLATNIM ZALIHAMA MENSTRUALNIH HIGIJENSKIH POTREPŠTINA</t>
  </si>
  <si>
    <t>Ostali rashodi</t>
  </si>
  <si>
    <t>Tekući projekt T100006</t>
  </si>
  <si>
    <t>PRODUŽENI BORAVAK</t>
  </si>
  <si>
    <t>KAPITALNI PROJEKT K1000</t>
  </si>
  <si>
    <t xml:space="preserve">ENERGETSKA OBNOVA ŠKOLE </t>
  </si>
  <si>
    <t>računovotkinja:</t>
  </si>
  <si>
    <t xml:space="preserve">predjednica Školskog odbora: </t>
  </si>
  <si>
    <t xml:space="preserve">ravnateljica: </t>
  </si>
  <si>
    <t>Martina Barković</t>
  </si>
  <si>
    <t>Petra Mrzljak</t>
  </si>
  <si>
    <t>Vesna Zorić, dipl.učiteljica</t>
  </si>
  <si>
    <t>OBLJETNICE ŠKOLA</t>
  </si>
  <si>
    <t>Tekući projekt T100004</t>
  </si>
  <si>
    <t>Tekući projekt T100040</t>
  </si>
  <si>
    <t>STRUČNO USAVRŠAVANJE DJELATNIKA U ŠKOLSTVU</t>
  </si>
  <si>
    <t xml:space="preserve">Rashodi za dodatna ulaganja za nefinancijskoj imovini </t>
  </si>
  <si>
    <t xml:space="preserve">Rashodi za zaposlene </t>
  </si>
  <si>
    <t xml:space="preserve">TEKUĆE I INVESTICIJSKO ODRŽAVANJE U ŠKOLSTVU </t>
  </si>
  <si>
    <t>TEKUĆE I INVESTICIJSKO ODSRŽAVANJE</t>
  </si>
  <si>
    <t xml:space="preserve">IZVANŠKOLSKE AKTIVNOSTI </t>
  </si>
  <si>
    <t>Tekući  projekt  T10006</t>
  </si>
  <si>
    <t>Krašić 20.10.2025.</t>
  </si>
  <si>
    <t>Financijski  plan OŠ "Kardinal Alojzije Stepinac" Krašić  za 2026. godinu s projekcijama za 2027. i 2028.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</si>
</sst>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i/>
      <sz val="10"/>
      <color indexed="8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1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9">
    <xf numFmtId="0" fontId="0" fillId="0" borderId="0" xfId="0"/>
    <xf numFmtId="0" fontId="5" fillId="0" borderId="0" xfId="1" applyFont="1"/>
    <xf numFmtId="0" fontId="5" fillId="0" borderId="0" xfId="2" applyFont="1"/>
    <xf numFmtId="0" fontId="7" fillId="0" borderId="0" xfId="2" applyFont="1" applyAlignment="1">
      <alignment horizontal="center" vertical="center" wrapText="1"/>
    </xf>
    <xf numFmtId="0" fontId="9" fillId="0" borderId="0" xfId="2" applyFont="1" applyAlignment="1">
      <alignment vertical="center" wrapText="1"/>
    </xf>
    <xf numFmtId="0" fontId="7" fillId="0" borderId="0" xfId="2" applyFont="1" applyAlignment="1">
      <alignment horizontal="left" wrapText="1"/>
    </xf>
    <xf numFmtId="0" fontId="11" fillId="0" borderId="0" xfId="2" applyFont="1" applyAlignment="1">
      <alignment wrapText="1"/>
    </xf>
    <xf numFmtId="0" fontId="7" fillId="0" borderId="1" xfId="2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/>
    </xf>
    <xf numFmtId="0" fontId="13" fillId="0" borderId="1" xfId="2" applyFont="1" applyBorder="1" applyAlignment="1">
      <alignment horizontal="right" vertical="center"/>
    </xf>
    <xf numFmtId="3" fontId="14" fillId="3" borderId="4" xfId="2" applyNumberFormat="1" applyFont="1" applyFill="1" applyBorder="1" applyAlignment="1">
      <alignment horizontal="right"/>
    </xf>
    <xf numFmtId="3" fontId="14" fillId="0" borderId="4" xfId="2" applyNumberFormat="1" applyFont="1" applyBorder="1" applyAlignment="1">
      <alignment horizontal="right"/>
    </xf>
    <xf numFmtId="0" fontId="16" fillId="3" borderId="2" xfId="2" applyFont="1" applyFill="1" applyBorder="1" applyAlignment="1">
      <alignment horizontal="left" vertical="center"/>
    </xf>
    <xf numFmtId="3" fontId="14" fillId="0" borderId="4" xfId="2" applyNumberFormat="1" applyFont="1" applyBorder="1" applyAlignment="1">
      <alignment horizontal="right" wrapText="1"/>
    </xf>
    <xf numFmtId="0" fontId="11" fillId="0" borderId="0" xfId="2" applyFont="1" applyAlignment="1">
      <alignment horizontal="center" vertical="center" wrapText="1"/>
    </xf>
    <xf numFmtId="0" fontId="9" fillId="0" borderId="0" xfId="2" applyFont="1"/>
    <xf numFmtId="0" fontId="7" fillId="0" borderId="0" xfId="2" quotePrefix="1" applyFont="1" applyAlignment="1">
      <alignment horizontal="center" vertical="center" wrapText="1"/>
    </xf>
    <xf numFmtId="3" fontId="16" fillId="4" borderId="2" xfId="2" quotePrefix="1" applyNumberFormat="1" applyFont="1" applyFill="1" applyBorder="1" applyAlignment="1">
      <alignment horizontal="right"/>
    </xf>
    <xf numFmtId="3" fontId="16" fillId="4" borderId="4" xfId="2" applyNumberFormat="1" applyFont="1" applyFill="1" applyBorder="1" applyAlignment="1">
      <alignment horizontal="right" wrapText="1"/>
    </xf>
    <xf numFmtId="3" fontId="16" fillId="3" borderId="2" xfId="2" quotePrefix="1" applyNumberFormat="1" applyFont="1" applyFill="1" applyBorder="1" applyAlignment="1">
      <alignment horizontal="right"/>
    </xf>
    <xf numFmtId="3" fontId="16" fillId="3" borderId="4" xfId="2" quotePrefix="1" applyNumberFormat="1" applyFont="1" applyFill="1" applyBorder="1" applyAlignment="1">
      <alignment horizontal="right"/>
    </xf>
    <xf numFmtId="0" fontId="19" fillId="0" borderId="0" xfId="2" applyFont="1" applyAlignment="1">
      <alignment wrapText="1"/>
    </xf>
    <xf numFmtId="0" fontId="20" fillId="0" borderId="0" xfId="2" quotePrefix="1" applyFont="1" applyAlignment="1">
      <alignment horizontal="center" vertical="center" wrapText="1"/>
    </xf>
    <xf numFmtId="0" fontId="21" fillId="0" borderId="0" xfId="2" applyFont="1" applyAlignment="1">
      <alignment horizontal="center" vertical="center" wrapText="1"/>
    </xf>
    <xf numFmtId="0" fontId="17" fillId="0" borderId="0" xfId="2" applyFont="1"/>
    <xf numFmtId="3" fontId="14" fillId="3" borderId="2" xfId="2" quotePrefix="1" applyNumberFormat="1" applyFont="1" applyFill="1" applyBorder="1" applyAlignment="1">
      <alignment horizontal="right"/>
    </xf>
    <xf numFmtId="3" fontId="14" fillId="3" borderId="4" xfId="2" quotePrefix="1" applyNumberFormat="1" applyFont="1" applyFill="1" applyBorder="1" applyAlignment="1">
      <alignment horizontal="right"/>
    </xf>
    <xf numFmtId="0" fontId="18" fillId="0" borderId="0" xfId="2" applyFont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10" fillId="0" borderId="0" xfId="2" applyFont="1" applyAlignment="1">
      <alignment wrapText="1"/>
    </xf>
    <xf numFmtId="0" fontId="17" fillId="3" borderId="3" xfId="2" applyFont="1" applyFill="1" applyBorder="1" applyAlignment="1">
      <alignment vertical="center"/>
    </xf>
    <xf numFmtId="0" fontId="7" fillId="0" borderId="0" xfId="3" applyFont="1" applyAlignment="1">
      <alignment horizontal="center" vertical="center" wrapText="1"/>
    </xf>
    <xf numFmtId="0" fontId="5" fillId="0" borderId="0" xfId="3" applyFont="1"/>
    <xf numFmtId="0" fontId="9" fillId="0" borderId="0" xfId="3" applyFont="1" applyAlignment="1">
      <alignment vertical="center" wrapText="1"/>
    </xf>
    <xf numFmtId="0" fontId="10" fillId="0" borderId="0" xfId="3" applyFont="1" applyAlignment="1">
      <alignment wrapText="1"/>
    </xf>
    <xf numFmtId="0" fontId="10" fillId="0" borderId="0" xfId="3" applyFont="1" applyAlignment="1">
      <alignment vertical="center" wrapText="1"/>
    </xf>
    <xf numFmtId="0" fontId="14" fillId="3" borderId="4" xfId="3" applyFont="1" applyFill="1" applyBorder="1" applyAlignment="1">
      <alignment horizontal="center" vertical="center" wrapText="1"/>
    </xf>
    <xf numFmtId="0" fontId="14" fillId="3" borderId="5" xfId="3" applyFont="1" applyFill="1" applyBorder="1" applyAlignment="1">
      <alignment horizontal="center" vertical="center" wrapText="1"/>
    </xf>
    <xf numFmtId="0" fontId="14" fillId="3" borderId="4" xfId="3" quotePrefix="1" applyFont="1" applyFill="1" applyBorder="1" applyAlignment="1">
      <alignment horizontal="center" vertical="center" wrapText="1"/>
    </xf>
    <xf numFmtId="0" fontId="15" fillId="3" borderId="4" xfId="3" quotePrefix="1" applyFont="1" applyFill="1" applyBorder="1" applyAlignment="1">
      <alignment horizontal="center" vertical="center" wrapText="1"/>
    </xf>
    <xf numFmtId="0" fontId="22" fillId="0" borderId="0" xfId="3" applyFont="1"/>
    <xf numFmtId="0" fontId="16" fillId="2" borderId="4" xfId="3" applyFont="1" applyFill="1" applyBorder="1" applyAlignment="1">
      <alignment horizontal="left" vertical="center" wrapText="1"/>
    </xf>
    <xf numFmtId="3" fontId="9" fillId="2" borderId="4" xfId="3" applyNumberFormat="1" applyFont="1" applyFill="1" applyBorder="1" applyAlignment="1">
      <alignment horizontal="right"/>
    </xf>
    <xf numFmtId="0" fontId="17" fillId="2" borderId="4" xfId="3" applyFont="1" applyFill="1" applyBorder="1" applyAlignment="1">
      <alignment horizontal="left" vertical="center" wrapText="1"/>
    </xf>
    <xf numFmtId="0" fontId="17" fillId="2" borderId="4" xfId="3" quotePrefix="1" applyFont="1" applyFill="1" applyBorder="1" applyAlignment="1">
      <alignment horizontal="left" vertical="center"/>
    </xf>
    <xf numFmtId="0" fontId="16" fillId="2" borderId="4" xfId="3" quotePrefix="1" applyFont="1" applyFill="1" applyBorder="1" applyAlignment="1">
      <alignment horizontal="left" vertical="center"/>
    </xf>
    <xf numFmtId="0" fontId="17" fillId="2" borderId="4" xfId="3" quotePrefix="1" applyFont="1" applyFill="1" applyBorder="1" applyAlignment="1">
      <alignment horizontal="left" vertical="center" wrapText="1"/>
    </xf>
    <xf numFmtId="0" fontId="16" fillId="2" borderId="4" xfId="3" applyFont="1" applyFill="1" applyBorder="1" applyAlignment="1">
      <alignment horizontal="left" vertical="center"/>
    </xf>
    <xf numFmtId="0" fontId="16" fillId="2" borderId="4" xfId="3" applyFont="1" applyFill="1" applyBorder="1" applyAlignment="1">
      <alignment vertical="center" wrapText="1"/>
    </xf>
    <xf numFmtId="0" fontId="17" fillId="2" borderId="4" xfId="3" applyFont="1" applyFill="1" applyBorder="1" applyAlignment="1">
      <alignment vertical="center" wrapText="1"/>
    </xf>
    <xf numFmtId="0" fontId="17" fillId="2" borderId="4" xfId="3" applyFont="1" applyFill="1" applyBorder="1" applyAlignment="1">
      <alignment horizontal="left" vertical="center" wrapText="1" indent="2"/>
    </xf>
    <xf numFmtId="0" fontId="17" fillId="2" borderId="4" xfId="3" quotePrefix="1" applyFont="1" applyFill="1" applyBorder="1" applyAlignment="1">
      <alignment horizontal="left" vertical="center" indent="2"/>
    </xf>
    <xf numFmtId="0" fontId="6" fillId="0" borderId="0" xfId="3" applyFont="1" applyAlignment="1">
      <alignment vertical="center" wrapText="1"/>
    </xf>
    <xf numFmtId="49" fontId="16" fillId="2" borderId="4" xfId="3" applyNumberFormat="1" applyFont="1" applyFill="1" applyBorder="1" applyAlignment="1">
      <alignment horizontal="left" vertical="center" wrapText="1"/>
    </xf>
    <xf numFmtId="49" fontId="17" fillId="2" borderId="4" xfId="3" quotePrefix="1" applyNumberFormat="1" applyFont="1" applyFill="1" applyBorder="1" applyAlignment="1">
      <alignment horizontal="left" vertical="center" indent="2"/>
    </xf>
    <xf numFmtId="49" fontId="16" fillId="2" borderId="4" xfId="3" quotePrefix="1" applyNumberFormat="1" applyFont="1" applyFill="1" applyBorder="1" applyAlignment="1">
      <alignment horizontal="left" vertical="center"/>
    </xf>
    <xf numFmtId="0" fontId="6" fillId="0" borderId="0" xfId="3" applyFont="1" applyAlignment="1">
      <alignment horizontal="left" vertical="center"/>
    </xf>
    <xf numFmtId="0" fontId="5" fillId="0" borderId="4" xfId="3" applyFont="1" applyBorder="1"/>
    <xf numFmtId="0" fontId="14" fillId="0" borderId="4" xfId="3" quotePrefix="1" applyFont="1" applyBorder="1" applyAlignment="1">
      <alignment horizontal="center" vertical="center" wrapText="1"/>
    </xf>
    <xf numFmtId="0" fontId="14" fillId="2" borderId="4" xfId="3" applyFont="1" applyFill="1" applyBorder="1" applyAlignment="1">
      <alignment horizontal="center" vertical="center" wrapText="1"/>
    </xf>
    <xf numFmtId="0" fontId="15" fillId="0" borderId="4" xfId="3" quotePrefix="1" applyFont="1" applyBorder="1" applyAlignment="1">
      <alignment horizontal="center" vertical="center" wrapText="1"/>
    </xf>
    <xf numFmtId="0" fontId="15" fillId="2" borderId="4" xfId="3" applyFont="1" applyFill="1" applyBorder="1" applyAlignment="1">
      <alignment horizontal="center" vertical="center" wrapText="1"/>
    </xf>
    <xf numFmtId="2" fontId="16" fillId="2" borderId="4" xfId="3" applyNumberFormat="1" applyFont="1" applyFill="1" applyBorder="1" applyAlignment="1">
      <alignment horizontal="left" vertical="center" wrapText="1"/>
    </xf>
    <xf numFmtId="2" fontId="9" fillId="2" borderId="4" xfId="3" applyNumberFormat="1" applyFont="1" applyFill="1" applyBorder="1" applyAlignment="1">
      <alignment horizontal="right"/>
    </xf>
    <xf numFmtId="2" fontId="17" fillId="2" borderId="4" xfId="3" applyNumberFormat="1" applyFont="1" applyFill="1" applyBorder="1" applyAlignment="1">
      <alignment horizontal="left" vertical="center" wrapText="1"/>
    </xf>
    <xf numFmtId="2" fontId="17" fillId="2" borderId="4" xfId="3" quotePrefix="1" applyNumberFormat="1" applyFont="1" applyFill="1" applyBorder="1" applyAlignment="1">
      <alignment horizontal="left" vertical="center" wrapText="1"/>
    </xf>
    <xf numFmtId="0" fontId="16" fillId="2" borderId="4" xfId="3" quotePrefix="1" applyFont="1" applyFill="1" applyBorder="1" applyAlignment="1">
      <alignment horizontal="left" vertical="top"/>
    </xf>
    <xf numFmtId="0" fontId="16" fillId="2" borderId="4" xfId="3" quotePrefix="1" applyFont="1" applyFill="1" applyBorder="1" applyAlignment="1">
      <alignment horizontal="left" vertical="center" wrapText="1"/>
    </xf>
    <xf numFmtId="0" fontId="1" fillId="0" borderId="0" xfId="4" applyProtection="1">
      <protection hidden="1"/>
    </xf>
    <xf numFmtId="0" fontId="31" fillId="0" borderId="0" xfId="4" applyFont="1"/>
    <xf numFmtId="0" fontId="23" fillId="0" borderId="0" xfId="4" applyFont="1"/>
    <xf numFmtId="0" fontId="1" fillId="0" borderId="0" xfId="4"/>
    <xf numFmtId="4" fontId="23" fillId="0" borderId="0" xfId="4" applyNumberFormat="1" applyFont="1"/>
    <xf numFmtId="4" fontId="1" fillId="0" borderId="0" xfId="4" applyNumberFormat="1"/>
    <xf numFmtId="2" fontId="1" fillId="0" borderId="0" xfId="4" applyNumberFormat="1"/>
    <xf numFmtId="0" fontId="1" fillId="2" borderId="0" xfId="4" applyFill="1" applyProtection="1">
      <protection hidden="1"/>
    </xf>
    <xf numFmtId="0" fontId="25" fillId="2" borderId="0" xfId="4" applyFont="1" applyFill="1" applyAlignment="1" applyProtection="1">
      <alignment horizontal="center" vertical="center" wrapText="1"/>
      <protection hidden="1"/>
    </xf>
    <xf numFmtId="0" fontId="26" fillId="2" borderId="0" xfId="4" applyFont="1" applyFill="1" applyAlignment="1" applyProtection="1">
      <alignment vertical="center" wrapText="1"/>
      <protection hidden="1"/>
    </xf>
    <xf numFmtId="2" fontId="26" fillId="2" borderId="0" xfId="4" applyNumberFormat="1" applyFont="1" applyFill="1" applyAlignment="1" applyProtection="1">
      <alignment vertical="center" wrapText="1"/>
      <protection hidden="1"/>
    </xf>
    <xf numFmtId="0" fontId="30" fillId="2" borderId="5" xfId="4" applyFont="1" applyFill="1" applyBorder="1" applyAlignment="1">
      <alignment horizontal="left" vertical="center" wrapText="1"/>
    </xf>
    <xf numFmtId="4" fontId="30" fillId="2" borderId="5" xfId="4" applyNumberFormat="1" applyFont="1" applyFill="1" applyBorder="1" applyAlignment="1">
      <alignment horizontal="right" wrapText="1"/>
    </xf>
    <xf numFmtId="0" fontId="31" fillId="2" borderId="0" xfId="4" applyFont="1" applyFill="1"/>
    <xf numFmtId="0" fontId="28" fillId="2" borderId="2" xfId="4" applyFont="1" applyFill="1" applyBorder="1" applyAlignment="1">
      <alignment horizontal="left" vertical="center" wrapText="1"/>
    </xf>
    <xf numFmtId="0" fontId="28" fillId="2" borderId="3" xfId="4" applyFont="1" applyFill="1" applyBorder="1" applyAlignment="1">
      <alignment horizontal="left" vertical="center" wrapText="1"/>
    </xf>
    <xf numFmtId="0" fontId="28" fillId="2" borderId="5" xfId="4" applyFont="1" applyFill="1" applyBorder="1" applyAlignment="1">
      <alignment horizontal="left" vertical="center" wrapText="1"/>
    </xf>
    <xf numFmtId="4" fontId="28" fillId="2" borderId="5" xfId="4" applyNumberFormat="1" applyFont="1" applyFill="1" applyBorder="1" applyAlignment="1">
      <alignment horizontal="right"/>
    </xf>
    <xf numFmtId="2" fontId="28" fillId="2" borderId="5" xfId="4" applyNumberFormat="1" applyFont="1" applyFill="1" applyBorder="1" applyAlignment="1">
      <alignment horizontal="right"/>
    </xf>
    <xf numFmtId="0" fontId="23" fillId="2" borderId="0" xfId="4" applyFont="1" applyFill="1"/>
    <xf numFmtId="0" fontId="32" fillId="2" borderId="2" xfId="4" applyFont="1" applyFill="1" applyBorder="1" applyAlignment="1">
      <alignment horizontal="left" vertical="center" wrapText="1"/>
    </xf>
    <xf numFmtId="0" fontId="32" fillId="2" borderId="3" xfId="4" applyFont="1" applyFill="1" applyBorder="1" applyAlignment="1">
      <alignment horizontal="left" vertical="center" wrapText="1"/>
    </xf>
    <xf numFmtId="0" fontId="32" fillId="2" borderId="5" xfId="4" applyFont="1" applyFill="1" applyBorder="1" applyAlignment="1">
      <alignment horizontal="left" vertical="center" wrapText="1"/>
    </xf>
    <xf numFmtId="0" fontId="28" fillId="2" borderId="2" xfId="4" applyFont="1" applyFill="1" applyBorder="1" applyAlignment="1">
      <alignment horizontal="left" vertical="center" wrapText="1" indent="1"/>
    </xf>
    <xf numFmtId="0" fontId="28" fillId="2" borderId="3" xfId="4" applyFont="1" applyFill="1" applyBorder="1" applyAlignment="1">
      <alignment horizontal="left" vertical="center" wrapText="1" indent="1"/>
    </xf>
    <xf numFmtId="0" fontId="28" fillId="2" borderId="5" xfId="4" applyFont="1" applyFill="1" applyBorder="1" applyAlignment="1">
      <alignment horizontal="left" vertical="center" wrapText="1" indent="1"/>
    </xf>
    <xf numFmtId="0" fontId="26" fillId="2" borderId="2" xfId="4" applyFont="1" applyFill="1" applyBorder="1" applyAlignment="1">
      <alignment horizontal="left" vertical="center" wrapText="1" indent="1"/>
    </xf>
    <xf numFmtId="0" fontId="26" fillId="2" borderId="3" xfId="4" applyFont="1" applyFill="1" applyBorder="1" applyAlignment="1">
      <alignment horizontal="left" vertical="center" wrapText="1" indent="1"/>
    </xf>
    <xf numFmtId="0" fontId="26" fillId="2" borderId="5" xfId="4" applyFont="1" applyFill="1" applyBorder="1" applyAlignment="1">
      <alignment horizontal="left" vertical="center" wrapText="1" indent="1"/>
    </xf>
    <xf numFmtId="0" fontId="26" fillId="2" borderId="5" xfId="4" applyFont="1" applyFill="1" applyBorder="1" applyAlignment="1">
      <alignment horizontal="left" vertical="center" wrapText="1"/>
    </xf>
    <xf numFmtId="4" fontId="26" fillId="2" borderId="5" xfId="4" applyNumberFormat="1" applyFont="1" applyFill="1" applyBorder="1" applyAlignment="1">
      <alignment horizontal="right"/>
    </xf>
    <xf numFmtId="4" fontId="26" fillId="2" borderId="4" xfId="4" applyNumberFormat="1" applyFont="1" applyFill="1" applyBorder="1" applyAlignment="1">
      <alignment horizontal="right"/>
    </xf>
    <xf numFmtId="0" fontId="1" fillId="2" borderId="0" xfId="4" applyFill="1"/>
    <xf numFmtId="4" fontId="33" fillId="2" borderId="5" xfId="4" applyNumberFormat="1" applyFont="1" applyFill="1" applyBorder="1" applyAlignment="1">
      <alignment horizontal="right"/>
    </xf>
    <xf numFmtId="0" fontId="35" fillId="2" borderId="5" xfId="4" applyFont="1" applyFill="1" applyBorder="1" applyAlignment="1">
      <alignment horizontal="left" vertical="center" wrapText="1"/>
    </xf>
    <xf numFmtId="2" fontId="1" fillId="2" borderId="0" xfId="4" applyNumberFormat="1" applyFill="1"/>
    <xf numFmtId="0" fontId="28" fillId="3" borderId="2" xfId="4" applyFont="1" applyFill="1" applyBorder="1" applyAlignment="1" applyProtection="1">
      <alignment horizontal="center" vertical="center" wrapText="1"/>
      <protection hidden="1"/>
    </xf>
    <xf numFmtId="0" fontId="29" fillId="3" borderId="3" xfId="4" applyFont="1" applyFill="1" applyBorder="1" applyAlignment="1" applyProtection="1">
      <alignment horizontal="center" vertical="center" wrapText="1"/>
      <protection hidden="1"/>
    </xf>
    <xf numFmtId="0" fontId="29" fillId="3" borderId="5" xfId="4" applyFont="1" applyFill="1" applyBorder="1" applyAlignment="1" applyProtection="1">
      <alignment horizontal="center" vertical="center" wrapText="1"/>
      <protection hidden="1"/>
    </xf>
    <xf numFmtId="0" fontId="28" fillId="3" borderId="5" xfId="4" applyFont="1" applyFill="1" applyBorder="1" applyAlignment="1" applyProtection="1">
      <alignment horizontal="center" vertical="center" wrapText="1"/>
      <protection hidden="1"/>
    </xf>
    <xf numFmtId="0" fontId="28" fillId="3" borderId="4" xfId="4" applyFont="1" applyFill="1" applyBorder="1" applyAlignment="1" applyProtection="1">
      <alignment horizontal="center" vertical="center" wrapText="1"/>
      <protection hidden="1"/>
    </xf>
    <xf numFmtId="2" fontId="28" fillId="3" borderId="4" xfId="4" applyNumberFormat="1" applyFont="1" applyFill="1" applyBorder="1" applyAlignment="1" applyProtection="1">
      <alignment horizontal="center" vertical="center" wrapText="1"/>
      <protection hidden="1"/>
    </xf>
    <xf numFmtId="2" fontId="28" fillId="3" borderId="5" xfId="4" applyNumberFormat="1" applyFont="1" applyFill="1" applyBorder="1" applyAlignment="1" applyProtection="1">
      <alignment horizontal="center" vertical="center" wrapText="1"/>
      <protection hidden="1"/>
    </xf>
    <xf numFmtId="4" fontId="37" fillId="2" borderId="5" xfId="4" applyNumberFormat="1" applyFont="1" applyFill="1" applyBorder="1" applyAlignment="1">
      <alignment horizontal="right"/>
    </xf>
    <xf numFmtId="4" fontId="33" fillId="2" borderId="4" xfId="4" applyNumberFormat="1" applyFont="1" applyFill="1" applyBorder="1" applyAlignment="1">
      <alignment horizontal="right"/>
    </xf>
    <xf numFmtId="4" fontId="30" fillId="2" borderId="5" xfId="4" applyNumberFormat="1" applyFont="1" applyFill="1" applyBorder="1" applyAlignment="1">
      <alignment horizontal="right"/>
    </xf>
    <xf numFmtId="4" fontId="38" fillId="2" borderId="5" xfId="4" applyNumberFormat="1" applyFont="1" applyFill="1" applyBorder="1" applyAlignment="1">
      <alignment horizontal="right"/>
    </xf>
    <xf numFmtId="0" fontId="28" fillId="3" borderId="5" xfId="4" applyFont="1" applyFill="1" applyBorder="1" applyAlignment="1">
      <alignment horizontal="left" vertical="center" wrapText="1"/>
    </xf>
    <xf numFmtId="4" fontId="28" fillId="3" borderId="5" xfId="4" applyNumberFormat="1" applyFont="1" applyFill="1" applyBorder="1" applyAlignment="1">
      <alignment horizontal="right"/>
    </xf>
    <xf numFmtId="2" fontId="28" fillId="3" borderId="5" xfId="4" applyNumberFormat="1" applyFont="1" applyFill="1" applyBorder="1" applyAlignment="1">
      <alignment horizontal="right"/>
    </xf>
    <xf numFmtId="0" fontId="23" fillId="3" borderId="0" xfId="4" applyFont="1" applyFill="1"/>
    <xf numFmtId="0" fontId="34" fillId="3" borderId="5" xfId="4" applyFont="1" applyFill="1" applyBorder="1" applyAlignment="1">
      <alignment horizontal="left" vertical="center" wrapText="1"/>
    </xf>
    <xf numFmtId="4" fontId="30" fillId="3" borderId="5" xfId="4" applyNumberFormat="1" applyFont="1" applyFill="1" applyBorder="1" applyAlignment="1">
      <alignment horizontal="right"/>
    </xf>
    <xf numFmtId="0" fontId="32" fillId="3" borderId="5" xfId="4" applyFont="1" applyFill="1" applyBorder="1" applyAlignment="1">
      <alignment horizontal="left" vertical="center" wrapText="1"/>
    </xf>
    <xf numFmtId="0" fontId="36" fillId="3" borderId="5" xfId="4" applyFont="1" applyFill="1" applyBorder="1" applyAlignment="1">
      <alignment horizontal="left" vertical="center" wrapText="1"/>
    </xf>
    <xf numFmtId="0" fontId="39" fillId="0" borderId="0" xfId="3" applyFont="1" applyAlignment="1">
      <alignment horizontal="left"/>
    </xf>
    <xf numFmtId="3" fontId="14" fillId="2" borderId="4" xfId="3" applyNumberFormat="1" applyFont="1" applyFill="1" applyBorder="1" applyAlignment="1">
      <alignment horizontal="right"/>
    </xf>
    <xf numFmtId="0" fontId="28" fillId="5" borderId="5" xfId="4" applyFont="1" applyFill="1" applyBorder="1" applyAlignment="1">
      <alignment horizontal="left" vertical="center" wrapText="1"/>
    </xf>
    <xf numFmtId="4" fontId="28" fillId="5" borderId="5" xfId="4" applyNumberFormat="1" applyFont="1" applyFill="1" applyBorder="1" applyAlignment="1">
      <alignment horizontal="right"/>
    </xf>
    <xf numFmtId="0" fontId="12" fillId="0" borderId="0" xfId="3" applyFont="1"/>
    <xf numFmtId="3" fontId="16" fillId="2" borderId="4" xfId="3" applyNumberFormat="1" applyFont="1" applyFill="1" applyBorder="1" applyAlignment="1">
      <alignment horizontal="right"/>
    </xf>
    <xf numFmtId="2" fontId="14" fillId="2" borderId="4" xfId="3" applyNumberFormat="1" applyFont="1" applyFill="1" applyBorder="1" applyAlignment="1">
      <alignment horizontal="right"/>
    </xf>
    <xf numFmtId="0" fontId="14" fillId="0" borderId="2" xfId="2" quotePrefix="1" applyFont="1" applyBorder="1" applyAlignment="1">
      <alignment horizontal="center" vertical="center" wrapText="1"/>
    </xf>
    <xf numFmtId="0" fontId="14" fillId="0" borderId="3" xfId="2" quotePrefix="1" applyFont="1" applyBorder="1" applyAlignment="1">
      <alignment horizontal="center" vertical="center" wrapText="1"/>
    </xf>
    <xf numFmtId="0" fontId="14" fillId="0" borderId="5" xfId="2" quotePrefix="1" applyFont="1" applyBorder="1" applyAlignment="1">
      <alignment horizontal="center" vertical="center" wrapText="1"/>
    </xf>
    <xf numFmtId="0" fontId="16" fillId="4" borderId="2" xfId="2" applyFont="1" applyFill="1" applyBorder="1" applyAlignment="1">
      <alignment horizontal="left" vertical="center" wrapText="1"/>
    </xf>
    <xf numFmtId="0" fontId="16" fillId="4" borderId="3" xfId="2" applyFont="1" applyFill="1" applyBorder="1" applyAlignment="1">
      <alignment horizontal="left" vertical="center" wrapText="1"/>
    </xf>
    <xf numFmtId="0" fontId="16" fillId="4" borderId="5" xfId="2" applyFont="1" applyFill="1" applyBorder="1" applyAlignment="1">
      <alignment horizontal="left" vertical="center" wrapText="1"/>
    </xf>
    <xf numFmtId="0" fontId="5" fillId="0" borderId="3" xfId="2" applyFont="1" applyBorder="1" applyAlignment="1">
      <alignment horizontal="left" vertical="center" wrapText="1"/>
    </xf>
    <xf numFmtId="0" fontId="5" fillId="0" borderId="5" xfId="2" applyFont="1" applyBorder="1" applyAlignment="1">
      <alignment horizontal="left" vertical="center" wrapText="1"/>
    </xf>
    <xf numFmtId="0" fontId="16" fillId="3" borderId="2" xfId="2" quotePrefix="1" applyFont="1" applyFill="1" applyBorder="1" applyAlignment="1">
      <alignment horizontal="left" vertical="center" wrapText="1"/>
    </xf>
    <xf numFmtId="0" fontId="17" fillId="3" borderId="3" xfId="2" applyFont="1" applyFill="1" applyBorder="1" applyAlignment="1">
      <alignment vertical="center" wrapText="1"/>
    </xf>
    <xf numFmtId="0" fontId="15" fillId="0" borderId="4" xfId="3" quotePrefix="1" applyFont="1" applyBorder="1" applyAlignment="1">
      <alignment horizontal="center" vertical="center" wrapText="1"/>
    </xf>
    <xf numFmtId="0" fontId="16" fillId="3" borderId="2" xfId="2" applyFont="1" applyFill="1" applyBorder="1" applyAlignment="1">
      <alignment horizontal="left" vertical="center" wrapText="1"/>
    </xf>
    <xf numFmtId="0" fontId="16" fillId="3" borderId="3" xfId="2" applyFont="1" applyFill="1" applyBorder="1" applyAlignment="1">
      <alignment horizontal="left" vertical="center" wrapText="1"/>
    </xf>
    <xf numFmtId="0" fontId="16" fillId="3" borderId="5" xfId="2" applyFont="1" applyFill="1" applyBorder="1" applyAlignment="1">
      <alignment horizontal="left" vertical="center" wrapText="1"/>
    </xf>
    <xf numFmtId="0" fontId="18" fillId="0" borderId="0" xfId="2" applyFont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8" fillId="0" borderId="0" xfId="2" applyFont="1" applyAlignment="1">
      <alignment vertical="center" wrapText="1"/>
    </xf>
    <xf numFmtId="0" fontId="10" fillId="0" borderId="0" xfId="2" applyFont="1" applyAlignment="1">
      <alignment wrapText="1"/>
    </xf>
    <xf numFmtId="0" fontId="14" fillId="0" borderId="2" xfId="3" quotePrefix="1" applyFont="1" applyBorder="1" applyAlignment="1">
      <alignment horizontal="center" vertical="center" wrapText="1"/>
    </xf>
    <xf numFmtId="0" fontId="14" fillId="0" borderId="3" xfId="3" quotePrefix="1" applyFont="1" applyBorder="1" applyAlignment="1">
      <alignment horizontal="center" vertical="center" wrapText="1"/>
    </xf>
    <xf numFmtId="0" fontId="17" fillId="3" borderId="3" xfId="2" applyFont="1" applyFill="1" applyBorder="1" applyAlignment="1">
      <alignment vertical="center"/>
    </xf>
    <xf numFmtId="0" fontId="16" fillId="0" borderId="2" xfId="2" quotePrefix="1" applyFont="1" applyBorder="1" applyAlignment="1">
      <alignment horizontal="left" vertical="center"/>
    </xf>
    <xf numFmtId="0" fontId="17" fillId="0" borderId="3" xfId="2" applyFont="1" applyBorder="1" applyAlignment="1">
      <alignment vertical="center"/>
    </xf>
    <xf numFmtId="0" fontId="16" fillId="0" borderId="2" xfId="2" applyFont="1" applyBorder="1" applyAlignment="1">
      <alignment horizontal="left" vertical="center" wrapText="1"/>
    </xf>
    <xf numFmtId="0" fontId="17" fillId="0" borderId="3" xfId="2" applyFont="1" applyBorder="1" applyAlignment="1">
      <alignment vertical="center" wrapText="1"/>
    </xf>
    <xf numFmtId="0" fontId="16" fillId="0" borderId="2" xfId="2" quotePrefix="1" applyFont="1" applyBorder="1" applyAlignment="1">
      <alignment horizontal="left" vertical="center" wrapText="1"/>
    </xf>
    <xf numFmtId="0" fontId="6" fillId="0" borderId="0" xfId="3" applyFont="1" applyAlignment="1">
      <alignment horizontal="center" vertical="center" wrapText="1"/>
    </xf>
    <xf numFmtId="0" fontId="32" fillId="2" borderId="2" xfId="4" applyFont="1" applyFill="1" applyBorder="1" applyAlignment="1">
      <alignment horizontal="left" vertical="center" wrapText="1"/>
    </xf>
    <xf numFmtId="0" fontId="32" fillId="2" borderId="3" xfId="4" applyFont="1" applyFill="1" applyBorder="1" applyAlignment="1">
      <alignment horizontal="left" vertical="center" wrapText="1"/>
    </xf>
    <xf numFmtId="0" fontId="32" fillId="2" borderId="5" xfId="4" applyFont="1" applyFill="1" applyBorder="1" applyAlignment="1">
      <alignment horizontal="left" vertical="center" wrapText="1"/>
    </xf>
    <xf numFmtId="0" fontId="28" fillId="2" borderId="2" xfId="4" applyFont="1" applyFill="1" applyBorder="1" applyAlignment="1">
      <alignment horizontal="left" vertical="center" wrapText="1"/>
    </xf>
    <xf numFmtId="0" fontId="28" fillId="2" borderId="3" xfId="4" applyFont="1" applyFill="1" applyBorder="1" applyAlignment="1">
      <alignment horizontal="left" vertical="center" wrapText="1"/>
    </xf>
    <xf numFmtId="0" fontId="28" fillId="2" borderId="5" xfId="4" applyFont="1" applyFill="1" applyBorder="1" applyAlignment="1">
      <alignment horizontal="left" vertical="center" wrapText="1"/>
    </xf>
    <xf numFmtId="0" fontId="28" fillId="2" borderId="2" xfId="4" applyFont="1" applyFill="1" applyBorder="1" applyAlignment="1">
      <alignment horizontal="left" vertical="center" wrapText="1" indent="1"/>
    </xf>
    <xf numFmtId="0" fontId="28" fillId="2" borderId="3" xfId="4" applyFont="1" applyFill="1" applyBorder="1" applyAlignment="1">
      <alignment horizontal="left" vertical="center" wrapText="1" indent="1"/>
    </xf>
    <xf numFmtId="0" fontId="28" fillId="2" borderId="5" xfId="4" applyFont="1" applyFill="1" applyBorder="1" applyAlignment="1">
      <alignment horizontal="left" vertical="center" wrapText="1" indent="1"/>
    </xf>
    <xf numFmtId="0" fontId="28" fillId="3" borderId="2" xfId="4" applyFont="1" applyFill="1" applyBorder="1" applyAlignment="1">
      <alignment horizontal="left" vertical="center" wrapText="1"/>
    </xf>
    <xf numFmtId="0" fontId="28" fillId="3" borderId="3" xfId="4" applyFont="1" applyFill="1" applyBorder="1" applyAlignment="1">
      <alignment horizontal="left" vertical="center" wrapText="1"/>
    </xf>
    <xf numFmtId="0" fontId="28" fillId="3" borderId="5" xfId="4" applyFont="1" applyFill="1" applyBorder="1" applyAlignment="1">
      <alignment horizontal="left" vertical="center" wrapText="1"/>
    </xf>
    <xf numFmtId="0" fontId="26" fillId="2" borderId="2" xfId="4" applyFont="1" applyFill="1" applyBorder="1" applyAlignment="1">
      <alignment horizontal="left" vertical="center" wrapText="1" indent="1"/>
    </xf>
    <xf numFmtId="0" fontId="26" fillId="2" borderId="3" xfId="4" applyFont="1" applyFill="1" applyBorder="1" applyAlignment="1">
      <alignment horizontal="left" vertical="center" wrapText="1" indent="1"/>
    </xf>
    <xf numFmtId="0" fontId="26" fillId="2" borderId="5" xfId="4" applyFont="1" applyFill="1" applyBorder="1" applyAlignment="1">
      <alignment horizontal="left" vertical="center" wrapText="1" indent="1"/>
    </xf>
    <xf numFmtId="0" fontId="35" fillId="2" borderId="2" xfId="4" applyFont="1" applyFill="1" applyBorder="1" applyAlignment="1">
      <alignment horizontal="left" vertical="center" wrapText="1"/>
    </xf>
    <xf numFmtId="0" fontId="35" fillId="2" borderId="3" xfId="4" applyFont="1" applyFill="1" applyBorder="1" applyAlignment="1">
      <alignment horizontal="left" vertical="center" wrapText="1"/>
    </xf>
    <xf numFmtId="0" fontId="35" fillId="2" borderId="5" xfId="4" applyFont="1" applyFill="1" applyBorder="1" applyAlignment="1">
      <alignment horizontal="left" vertical="center" wrapText="1"/>
    </xf>
    <xf numFmtId="0" fontId="32" fillId="3" borderId="2" xfId="4" applyFont="1" applyFill="1" applyBorder="1" applyAlignment="1">
      <alignment horizontal="left" vertical="center" wrapText="1"/>
    </xf>
    <xf numFmtId="0" fontId="32" fillId="3" borderId="3" xfId="4" applyFont="1" applyFill="1" applyBorder="1" applyAlignment="1">
      <alignment horizontal="left" vertical="center" wrapText="1"/>
    </xf>
    <xf numFmtId="0" fontId="32" fillId="3" borderId="5" xfId="4" applyFont="1" applyFill="1" applyBorder="1" applyAlignment="1">
      <alignment horizontal="left" vertical="center" wrapText="1"/>
    </xf>
    <xf numFmtId="0" fontId="28" fillId="5" borderId="2" xfId="4" applyFont="1" applyFill="1" applyBorder="1" applyAlignment="1">
      <alignment horizontal="left" vertical="center" wrapText="1"/>
    </xf>
    <xf numFmtId="0" fontId="28" fillId="5" borderId="3" xfId="4" applyFont="1" applyFill="1" applyBorder="1" applyAlignment="1">
      <alignment horizontal="left" vertical="center" wrapText="1"/>
    </xf>
    <xf numFmtId="0" fontId="28" fillId="5" borderId="5" xfId="4" applyFont="1" applyFill="1" applyBorder="1" applyAlignment="1">
      <alignment horizontal="left" vertical="center" wrapText="1"/>
    </xf>
    <xf numFmtId="0" fontId="24" fillId="2" borderId="0" xfId="4" applyFont="1" applyFill="1" applyAlignment="1" applyProtection="1">
      <alignment horizontal="center" vertical="center" wrapText="1"/>
      <protection hidden="1"/>
    </xf>
    <xf numFmtId="0" fontId="27" fillId="2" borderId="0" xfId="4" applyFont="1" applyFill="1" applyAlignment="1" applyProtection="1">
      <alignment wrapText="1"/>
      <protection hidden="1"/>
    </xf>
    <xf numFmtId="0" fontId="28" fillId="3" borderId="2" xfId="4" applyFont="1" applyFill="1" applyBorder="1" applyAlignment="1" applyProtection="1">
      <alignment horizontal="center" vertical="center" wrapText="1"/>
      <protection hidden="1"/>
    </xf>
    <xf numFmtId="0" fontId="29" fillId="3" borderId="3" xfId="4" applyFont="1" applyFill="1" applyBorder="1" applyAlignment="1" applyProtection="1">
      <alignment horizontal="center" vertical="center" wrapText="1"/>
      <protection hidden="1"/>
    </xf>
    <xf numFmtId="0" fontId="29" fillId="3" borderId="5" xfId="4" applyFont="1" applyFill="1" applyBorder="1" applyAlignment="1" applyProtection="1">
      <alignment horizontal="center" vertical="center" wrapText="1"/>
      <protection hidden="1"/>
    </xf>
    <xf numFmtId="0" fontId="30" fillId="2" borderId="2" xfId="4" applyFont="1" applyFill="1" applyBorder="1" applyAlignment="1">
      <alignment horizontal="center" vertical="center" wrapText="1"/>
    </xf>
    <xf numFmtId="0" fontId="30" fillId="2" borderId="3" xfId="4" applyFont="1" applyFill="1" applyBorder="1" applyAlignment="1">
      <alignment horizontal="center" vertical="center" wrapText="1"/>
    </xf>
    <xf numFmtId="0" fontId="30" fillId="2" borderId="5" xfId="4" applyFont="1" applyFill="1" applyBorder="1" applyAlignment="1">
      <alignment horizontal="center" vertical="center" wrapText="1"/>
    </xf>
  </cellXfs>
  <cellStyles count="5">
    <cellStyle name="Normalno" xfId="0" builtinId="0"/>
    <cellStyle name="Normalno 2" xfId="1" xr:uid="{00000000-0005-0000-0000-000001000000}"/>
    <cellStyle name="Normalno 2 2" xfId="3" xr:uid="{00000000-0005-0000-0000-000002000000}"/>
    <cellStyle name="Normalno 3" xfId="2" xr:uid="{00000000-0005-0000-0000-000003000000}"/>
    <cellStyle name="Normalno 4" xfId="4" xr:uid="{11CD3A90-E201-4EBC-8118-561FA205F6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99" dT="2022-10-01T13:06:28.55" personId="{00000000-0000-0000-0000-000000000000}" id="{D1FFE859-4B8C-4111-A467-0B17F0227DA4}">
    <text>PLAĆE</text>
  </threadedComment>
  <threadedComment ref="D209" dT="2022-10-01T13:07:11.55" personId="{00000000-0000-0000-0000-000000000000}" id="{F8E94BB1-E12A-4E09-8502-C720A3C37C53}">
    <text>MZO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zoomScaleNormal="100" workbookViewId="0">
      <selection activeCell="A3" sqref="A3"/>
    </sheetView>
  </sheetViews>
  <sheetFormatPr defaultColWidth="8.85546875" defaultRowHeight="15" x14ac:dyDescent="0.25"/>
  <cols>
    <col min="1" max="4" width="8.85546875" style="1"/>
    <col min="5" max="5" width="25.28515625" style="1" customWidth="1"/>
    <col min="6" max="10" width="19.42578125" style="1" customWidth="1"/>
    <col min="11" max="12" width="25.28515625" style="1" customWidth="1"/>
    <col min="13" max="16384" width="8.85546875" style="1"/>
  </cols>
  <sheetData>
    <row r="1" spans="1:10" ht="15.75" x14ac:dyDescent="0.25">
      <c r="A1" s="56"/>
    </row>
    <row r="2" spans="1:10" s="2" customFormat="1" ht="51" customHeight="1" x14ac:dyDescent="0.25">
      <c r="A2" s="145" t="s">
        <v>223</v>
      </c>
      <c r="B2" s="145"/>
      <c r="C2" s="145"/>
      <c r="D2" s="145"/>
      <c r="E2" s="145"/>
      <c r="F2" s="145"/>
      <c r="G2" s="145"/>
      <c r="H2" s="145"/>
      <c r="I2" s="145"/>
      <c r="J2" s="145"/>
    </row>
    <row r="3" spans="1:10" s="2" customFormat="1" ht="18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s="2" customFormat="1" ht="15.75" x14ac:dyDescent="0.25">
      <c r="A4" s="145" t="s">
        <v>0</v>
      </c>
      <c r="B4" s="145"/>
      <c r="C4" s="145"/>
      <c r="D4" s="145"/>
      <c r="E4" s="145"/>
      <c r="F4" s="145"/>
      <c r="G4" s="145"/>
      <c r="H4" s="145"/>
      <c r="I4" s="146"/>
      <c r="J4" s="146"/>
    </row>
    <row r="5" spans="1:10" s="2" customFormat="1" ht="18.75" x14ac:dyDescent="0.25">
      <c r="A5" s="3"/>
      <c r="B5" s="3"/>
      <c r="C5" s="3"/>
      <c r="D5" s="3"/>
      <c r="E5" s="3"/>
      <c r="F5" s="3"/>
      <c r="G5" s="3"/>
      <c r="H5" s="3"/>
      <c r="I5" s="4"/>
      <c r="J5" s="4"/>
    </row>
    <row r="6" spans="1:10" s="2" customFormat="1" ht="18" customHeight="1" x14ac:dyDescent="0.25">
      <c r="A6" s="145" t="s">
        <v>13</v>
      </c>
      <c r="B6" s="147"/>
      <c r="C6" s="147"/>
      <c r="D6" s="147"/>
      <c r="E6" s="147"/>
      <c r="F6" s="147"/>
      <c r="G6" s="147"/>
      <c r="H6" s="147"/>
      <c r="I6" s="147"/>
      <c r="J6" s="147"/>
    </row>
    <row r="7" spans="1:10" s="2" customFormat="1" ht="18.75" x14ac:dyDescent="0.3">
      <c r="A7" s="5"/>
      <c r="B7" s="6"/>
      <c r="C7" s="6"/>
      <c r="D7" s="6"/>
      <c r="E7" s="7"/>
      <c r="F7" s="8"/>
      <c r="G7" s="8"/>
      <c r="H7" s="8"/>
      <c r="I7" s="8"/>
      <c r="J7" s="9"/>
    </row>
    <row r="8" spans="1:10" s="2" customFormat="1" ht="25.5" x14ac:dyDescent="0.25">
      <c r="A8" s="148" t="s">
        <v>12</v>
      </c>
      <c r="B8" s="149"/>
      <c r="C8" s="149"/>
      <c r="D8" s="149"/>
      <c r="E8" s="149"/>
      <c r="F8" s="58" t="s">
        <v>56</v>
      </c>
      <c r="G8" s="58" t="s">
        <v>57</v>
      </c>
      <c r="H8" s="59" t="s">
        <v>58</v>
      </c>
      <c r="I8" s="59" t="s">
        <v>59</v>
      </c>
      <c r="J8" s="59" t="s">
        <v>60</v>
      </c>
    </row>
    <row r="9" spans="1:10" s="32" customFormat="1" ht="12" customHeight="1" x14ac:dyDescent="0.25">
      <c r="A9" s="140">
        <v>1</v>
      </c>
      <c r="B9" s="140"/>
      <c r="C9" s="140"/>
      <c r="D9" s="140"/>
      <c r="E9" s="140"/>
      <c r="F9" s="60">
        <v>2</v>
      </c>
      <c r="G9" s="60">
        <v>3</v>
      </c>
      <c r="H9" s="61">
        <v>4</v>
      </c>
      <c r="I9" s="61">
        <v>5</v>
      </c>
      <c r="J9" s="61">
        <v>6</v>
      </c>
    </row>
    <row r="10" spans="1:10" s="2" customFormat="1" x14ac:dyDescent="0.25">
      <c r="A10" s="141" t="s">
        <v>3</v>
      </c>
      <c r="B10" s="139"/>
      <c r="C10" s="139"/>
      <c r="D10" s="139"/>
      <c r="E10" s="150"/>
      <c r="F10" s="10">
        <f>F11+F12</f>
        <v>1278682.51</v>
      </c>
      <c r="G10" s="10">
        <v>1986289.38</v>
      </c>
      <c r="H10" s="10">
        <v>2122995</v>
      </c>
      <c r="I10" s="10">
        <v>1234810</v>
      </c>
      <c r="J10" s="10">
        <v>1234810</v>
      </c>
    </row>
    <row r="11" spans="1:10" s="2" customFormat="1" x14ac:dyDescent="0.25">
      <c r="A11" s="153" t="s">
        <v>1</v>
      </c>
      <c r="B11" s="154"/>
      <c r="C11" s="154"/>
      <c r="D11" s="154"/>
      <c r="E11" s="152"/>
      <c r="F11" s="11">
        <v>1278682.5</v>
      </c>
      <c r="G11" s="11">
        <v>1986284</v>
      </c>
      <c r="H11" s="11">
        <f>H10-H12</f>
        <v>2122990</v>
      </c>
      <c r="I11" s="11">
        <f t="shared" ref="I11:J11" si="0">I10-I12</f>
        <v>1234805</v>
      </c>
      <c r="J11" s="11">
        <f t="shared" si="0"/>
        <v>1234805</v>
      </c>
    </row>
    <row r="12" spans="1:10" s="2" customFormat="1" x14ac:dyDescent="0.25">
      <c r="A12" s="151" t="s">
        <v>2</v>
      </c>
      <c r="B12" s="152"/>
      <c r="C12" s="152"/>
      <c r="D12" s="152"/>
      <c r="E12" s="152"/>
      <c r="F12" s="11">
        <v>0.01</v>
      </c>
      <c r="G12" s="11">
        <v>5</v>
      </c>
      <c r="H12" s="11">
        <v>5</v>
      </c>
      <c r="I12" s="11">
        <v>5</v>
      </c>
      <c r="J12" s="11">
        <v>5</v>
      </c>
    </row>
    <row r="13" spans="1:10" s="2" customFormat="1" x14ac:dyDescent="0.25">
      <c r="A13" s="12" t="s">
        <v>6</v>
      </c>
      <c r="B13" s="30"/>
      <c r="C13" s="30"/>
      <c r="D13" s="30"/>
      <c r="E13" s="30"/>
      <c r="F13" s="10">
        <f>F14+F15</f>
        <v>1282179.5900000001</v>
      </c>
      <c r="G13" s="10">
        <v>1986289.38</v>
      </c>
      <c r="H13" s="10">
        <v>2122995</v>
      </c>
      <c r="I13" s="10">
        <v>1234810</v>
      </c>
      <c r="J13" s="10">
        <v>1234810</v>
      </c>
    </row>
    <row r="14" spans="1:10" s="2" customFormat="1" x14ac:dyDescent="0.25">
      <c r="A14" s="155" t="s">
        <v>4</v>
      </c>
      <c r="B14" s="154"/>
      <c r="C14" s="154"/>
      <c r="D14" s="154"/>
      <c r="E14" s="154"/>
      <c r="F14" s="11">
        <v>1255498.31</v>
      </c>
      <c r="G14" s="11">
        <v>1092305</v>
      </c>
      <c r="H14" s="11">
        <f>H13-H15</f>
        <v>1235895</v>
      </c>
      <c r="I14" s="11">
        <f t="shared" ref="I14:J14" si="1">I13-I15</f>
        <v>1229010</v>
      </c>
      <c r="J14" s="11">
        <f t="shared" si="1"/>
        <v>1229010</v>
      </c>
    </row>
    <row r="15" spans="1:10" s="2" customFormat="1" x14ac:dyDescent="0.25">
      <c r="A15" s="151" t="s">
        <v>5</v>
      </c>
      <c r="B15" s="152"/>
      <c r="C15" s="152"/>
      <c r="D15" s="152"/>
      <c r="E15" s="152"/>
      <c r="F15" s="11">
        <v>26681.279999999999</v>
      </c>
      <c r="G15" s="11">
        <v>893984.38</v>
      </c>
      <c r="H15" s="11">
        <v>887100</v>
      </c>
      <c r="I15" s="11">
        <v>5800</v>
      </c>
      <c r="J15" s="11">
        <v>5800</v>
      </c>
    </row>
    <row r="16" spans="1:10" s="2" customFormat="1" x14ac:dyDescent="0.25">
      <c r="A16" s="138" t="s">
        <v>7</v>
      </c>
      <c r="B16" s="139"/>
      <c r="C16" s="139"/>
      <c r="D16" s="139"/>
      <c r="E16" s="139"/>
      <c r="F16" s="10">
        <f>F10-F13</f>
        <v>-3497.0800000000745</v>
      </c>
      <c r="G16" s="10">
        <f t="shared" ref="G16:J16" si="2">G10-G13</f>
        <v>0</v>
      </c>
      <c r="H16" s="10">
        <f t="shared" si="2"/>
        <v>0</v>
      </c>
      <c r="I16" s="10">
        <f t="shared" si="2"/>
        <v>0</v>
      </c>
      <c r="J16" s="10">
        <f t="shared" si="2"/>
        <v>0</v>
      </c>
    </row>
    <row r="17" spans="1:10" s="2" customFormat="1" ht="18.75" x14ac:dyDescent="0.25">
      <c r="A17" s="3"/>
      <c r="B17" s="14"/>
      <c r="C17" s="14"/>
      <c r="D17" s="14"/>
      <c r="E17" s="14"/>
      <c r="F17" s="14"/>
      <c r="G17" s="14"/>
      <c r="H17" s="15"/>
      <c r="I17" s="15"/>
      <c r="J17" s="15"/>
    </row>
    <row r="18" spans="1:10" s="2" customFormat="1" ht="18" customHeight="1" x14ac:dyDescent="0.25">
      <c r="A18" s="145" t="s">
        <v>14</v>
      </c>
      <c r="B18" s="147"/>
      <c r="C18" s="147"/>
      <c r="D18" s="147"/>
      <c r="E18" s="147"/>
      <c r="F18" s="147"/>
      <c r="G18" s="147"/>
      <c r="H18" s="147"/>
      <c r="I18" s="147"/>
      <c r="J18" s="147"/>
    </row>
    <row r="19" spans="1:10" s="2" customFormat="1" ht="18.75" x14ac:dyDescent="0.25">
      <c r="A19" s="3"/>
      <c r="B19" s="14"/>
      <c r="C19" s="14"/>
      <c r="D19" s="14"/>
      <c r="E19" s="14"/>
      <c r="F19" s="14"/>
      <c r="G19" s="14"/>
      <c r="H19" s="15"/>
      <c r="I19" s="15"/>
      <c r="J19" s="15"/>
    </row>
    <row r="20" spans="1:10" s="2" customFormat="1" ht="25.5" x14ac:dyDescent="0.25">
      <c r="A20" s="148" t="s">
        <v>12</v>
      </c>
      <c r="B20" s="149"/>
      <c r="C20" s="149"/>
      <c r="D20" s="149"/>
      <c r="E20" s="149"/>
      <c r="F20" s="58" t="s">
        <v>56</v>
      </c>
      <c r="G20" s="58" t="s">
        <v>57</v>
      </c>
      <c r="H20" s="59" t="s">
        <v>58</v>
      </c>
      <c r="I20" s="59" t="s">
        <v>59</v>
      </c>
      <c r="J20" s="59" t="s">
        <v>60</v>
      </c>
    </row>
    <row r="21" spans="1:10" s="32" customFormat="1" ht="12" customHeight="1" x14ac:dyDescent="0.25">
      <c r="A21" s="140">
        <v>1</v>
      </c>
      <c r="B21" s="140"/>
      <c r="C21" s="140"/>
      <c r="D21" s="140"/>
      <c r="E21" s="140"/>
      <c r="F21" s="60">
        <v>2</v>
      </c>
      <c r="G21" s="60">
        <v>3</v>
      </c>
      <c r="H21" s="61">
        <v>4</v>
      </c>
      <c r="I21" s="61">
        <v>5</v>
      </c>
      <c r="J21" s="61">
        <v>6</v>
      </c>
    </row>
    <row r="22" spans="1:10" s="2" customFormat="1" x14ac:dyDescent="0.25">
      <c r="A22" s="151" t="s">
        <v>8</v>
      </c>
      <c r="B22" s="152"/>
      <c r="C22" s="152"/>
      <c r="D22" s="152"/>
      <c r="E22" s="152"/>
      <c r="F22" s="11"/>
      <c r="G22" s="11"/>
      <c r="H22" s="11"/>
      <c r="I22" s="11"/>
      <c r="J22" s="13"/>
    </row>
    <row r="23" spans="1:10" s="2" customFormat="1" x14ac:dyDescent="0.25">
      <c r="A23" s="151" t="s">
        <v>9</v>
      </c>
      <c r="B23" s="152"/>
      <c r="C23" s="152"/>
      <c r="D23" s="152"/>
      <c r="E23" s="152"/>
      <c r="F23" s="11"/>
      <c r="G23" s="11"/>
      <c r="H23" s="11"/>
      <c r="I23" s="11"/>
      <c r="J23" s="13"/>
    </row>
    <row r="24" spans="1:10" s="2" customFormat="1" x14ac:dyDescent="0.25">
      <c r="A24" s="138" t="s">
        <v>10</v>
      </c>
      <c r="B24" s="139"/>
      <c r="C24" s="139"/>
      <c r="D24" s="139"/>
      <c r="E24" s="139"/>
      <c r="F24" s="10">
        <f>F22-F23</f>
        <v>0</v>
      </c>
      <c r="G24" s="10">
        <f t="shared" ref="G24:J24" si="3">G22-G23</f>
        <v>0</v>
      </c>
      <c r="H24" s="10">
        <f t="shared" si="3"/>
        <v>0</v>
      </c>
      <c r="I24" s="10">
        <f t="shared" si="3"/>
        <v>0</v>
      </c>
      <c r="J24" s="10">
        <f t="shared" si="3"/>
        <v>0</v>
      </c>
    </row>
    <row r="25" spans="1:10" s="2" customFormat="1" x14ac:dyDescent="0.25">
      <c r="A25" s="138" t="s">
        <v>11</v>
      </c>
      <c r="B25" s="139"/>
      <c r="C25" s="139"/>
      <c r="D25" s="139"/>
      <c r="E25" s="139"/>
      <c r="F25" s="10">
        <f>F16+F24</f>
        <v>-3497.0800000000745</v>
      </c>
      <c r="G25" s="10">
        <f t="shared" ref="G25:J25" si="4">G16+G24</f>
        <v>0</v>
      </c>
      <c r="H25" s="10">
        <f t="shared" si="4"/>
        <v>0</v>
      </c>
      <c r="I25" s="10">
        <f t="shared" si="4"/>
        <v>0</v>
      </c>
      <c r="J25" s="10">
        <f t="shared" si="4"/>
        <v>0</v>
      </c>
    </row>
    <row r="26" spans="1:10" s="2" customFormat="1" ht="18.75" x14ac:dyDescent="0.25">
      <c r="A26" s="16"/>
      <c r="B26" s="14"/>
      <c r="C26" s="14"/>
      <c r="D26" s="14"/>
      <c r="E26" s="14"/>
      <c r="F26" s="14"/>
      <c r="G26" s="14"/>
      <c r="H26" s="15"/>
      <c r="I26" s="15"/>
      <c r="J26" s="15"/>
    </row>
    <row r="27" spans="1:10" s="2" customFormat="1" ht="18" customHeight="1" x14ac:dyDescent="0.25">
      <c r="A27" s="145" t="s">
        <v>15</v>
      </c>
      <c r="B27" s="147"/>
      <c r="C27" s="147"/>
      <c r="D27" s="147"/>
      <c r="E27" s="147"/>
      <c r="F27" s="147"/>
      <c r="G27" s="147"/>
      <c r="H27" s="147"/>
      <c r="I27" s="147"/>
      <c r="J27" s="147"/>
    </row>
    <row r="28" spans="1:10" s="2" customFormat="1" ht="18" customHeight="1" x14ac:dyDescent="0.25">
      <c r="A28" s="28"/>
      <c r="B28" s="29"/>
      <c r="C28" s="29"/>
      <c r="D28" s="29"/>
      <c r="E28" s="29"/>
      <c r="F28" s="29"/>
      <c r="G28" s="29"/>
      <c r="H28" s="29"/>
      <c r="I28" s="29"/>
      <c r="J28" s="29"/>
    </row>
    <row r="29" spans="1:10" s="2" customFormat="1" ht="25.5" x14ac:dyDescent="0.25">
      <c r="A29" s="130" t="s">
        <v>21</v>
      </c>
      <c r="B29" s="131"/>
      <c r="C29" s="131"/>
      <c r="D29" s="131"/>
      <c r="E29" s="132"/>
      <c r="F29" s="58" t="s">
        <v>56</v>
      </c>
      <c r="G29" s="58" t="s">
        <v>57</v>
      </c>
      <c r="H29" s="59" t="s">
        <v>58</v>
      </c>
      <c r="I29" s="59" t="s">
        <v>59</v>
      </c>
      <c r="J29" s="59" t="s">
        <v>60</v>
      </c>
    </row>
    <row r="30" spans="1:10" s="32" customFormat="1" ht="12" customHeight="1" x14ac:dyDescent="0.25">
      <c r="A30" s="140">
        <v>1</v>
      </c>
      <c r="B30" s="140"/>
      <c r="C30" s="140"/>
      <c r="D30" s="140"/>
      <c r="E30" s="140"/>
      <c r="F30" s="60">
        <v>2</v>
      </c>
      <c r="G30" s="60">
        <v>3</v>
      </c>
      <c r="H30" s="61">
        <v>4</v>
      </c>
      <c r="I30" s="61">
        <v>5</v>
      </c>
      <c r="J30" s="61">
        <v>6</v>
      </c>
    </row>
    <row r="31" spans="1:10" s="2" customFormat="1" ht="15" customHeight="1" x14ac:dyDescent="0.25">
      <c r="A31" s="133" t="s">
        <v>16</v>
      </c>
      <c r="B31" s="134"/>
      <c r="C31" s="134"/>
      <c r="D31" s="134"/>
      <c r="E31" s="135"/>
      <c r="F31" s="17">
        <v>0</v>
      </c>
      <c r="G31" s="17">
        <v>0</v>
      </c>
      <c r="H31" s="17">
        <v>0</v>
      </c>
      <c r="I31" s="17">
        <v>0</v>
      </c>
      <c r="J31" s="18">
        <v>0</v>
      </c>
    </row>
    <row r="32" spans="1:10" s="2" customFormat="1" ht="15" customHeight="1" x14ac:dyDescent="0.25">
      <c r="A32" s="138" t="s">
        <v>17</v>
      </c>
      <c r="B32" s="139"/>
      <c r="C32" s="139"/>
      <c r="D32" s="139"/>
      <c r="E32" s="139"/>
      <c r="F32" s="19">
        <f>F25+F31</f>
        <v>-3497.0800000000745</v>
      </c>
      <c r="G32" s="19">
        <f t="shared" ref="G32:J32" si="5">G25+G31</f>
        <v>0</v>
      </c>
      <c r="H32" s="19">
        <f t="shared" si="5"/>
        <v>0</v>
      </c>
      <c r="I32" s="19">
        <f t="shared" si="5"/>
        <v>0</v>
      </c>
      <c r="J32" s="20">
        <f t="shared" si="5"/>
        <v>0</v>
      </c>
    </row>
    <row r="33" spans="1:10" s="2" customFormat="1" ht="45" customHeight="1" x14ac:dyDescent="0.25">
      <c r="A33" s="141" t="s">
        <v>18</v>
      </c>
      <c r="B33" s="142"/>
      <c r="C33" s="142"/>
      <c r="D33" s="142"/>
      <c r="E33" s="143"/>
      <c r="F33" s="19">
        <f>F16+F24+F31-F32</f>
        <v>0</v>
      </c>
      <c r="G33" s="19">
        <f t="shared" ref="G33:J33" si="6">G16+G24+G31-G32</f>
        <v>0</v>
      </c>
      <c r="H33" s="19">
        <f t="shared" si="6"/>
        <v>0</v>
      </c>
      <c r="I33" s="19">
        <f t="shared" si="6"/>
        <v>0</v>
      </c>
      <c r="J33" s="20">
        <f t="shared" si="6"/>
        <v>0</v>
      </c>
    </row>
    <row r="34" spans="1:10" s="2" customFormat="1" ht="18" customHeight="1" x14ac:dyDescent="0.25">
      <c r="A34" s="27"/>
      <c r="B34" s="21"/>
      <c r="C34" s="21"/>
      <c r="D34" s="21"/>
      <c r="E34" s="21"/>
      <c r="F34" s="21"/>
      <c r="G34" s="21"/>
      <c r="H34" s="21"/>
      <c r="I34" s="21"/>
      <c r="J34" s="21"/>
    </row>
    <row r="35" spans="1:10" s="2" customFormat="1" ht="18" customHeight="1" x14ac:dyDescent="0.25">
      <c r="A35" s="144" t="s">
        <v>19</v>
      </c>
      <c r="B35" s="144"/>
      <c r="C35" s="144"/>
      <c r="D35" s="144"/>
      <c r="E35" s="144"/>
      <c r="F35" s="144"/>
      <c r="G35" s="144"/>
      <c r="H35" s="144"/>
      <c r="I35" s="144"/>
      <c r="J35" s="144"/>
    </row>
    <row r="36" spans="1:10" s="2" customFormat="1" ht="18.75" x14ac:dyDescent="0.25">
      <c r="A36" s="22"/>
      <c r="B36" s="23"/>
      <c r="C36" s="23"/>
      <c r="D36" s="23"/>
      <c r="E36" s="23"/>
      <c r="F36" s="23"/>
      <c r="G36" s="23"/>
      <c r="H36" s="24"/>
      <c r="I36" s="24"/>
      <c r="J36" s="24"/>
    </row>
    <row r="37" spans="1:10" s="2" customFormat="1" ht="25.5" x14ac:dyDescent="0.25">
      <c r="A37" s="130" t="s">
        <v>21</v>
      </c>
      <c r="B37" s="131"/>
      <c r="C37" s="131"/>
      <c r="D37" s="131"/>
      <c r="E37" s="132"/>
      <c r="F37" s="58" t="s">
        <v>56</v>
      </c>
      <c r="G37" s="58" t="s">
        <v>57</v>
      </c>
      <c r="H37" s="59" t="s">
        <v>58</v>
      </c>
      <c r="I37" s="59" t="s">
        <v>59</v>
      </c>
      <c r="J37" s="59" t="s">
        <v>60</v>
      </c>
    </row>
    <row r="38" spans="1:10" s="32" customFormat="1" ht="12" customHeight="1" x14ac:dyDescent="0.25">
      <c r="A38" s="140">
        <v>1</v>
      </c>
      <c r="B38" s="140"/>
      <c r="C38" s="140"/>
      <c r="D38" s="140"/>
      <c r="E38" s="140"/>
      <c r="F38" s="60">
        <v>2</v>
      </c>
      <c r="G38" s="60">
        <v>3</v>
      </c>
      <c r="H38" s="61">
        <v>4</v>
      </c>
      <c r="I38" s="61">
        <v>5</v>
      </c>
      <c r="J38" s="61">
        <v>6</v>
      </c>
    </row>
    <row r="39" spans="1:10" s="2" customFormat="1" x14ac:dyDescent="0.25">
      <c r="A39" s="133" t="s">
        <v>16</v>
      </c>
      <c r="B39" s="134"/>
      <c r="C39" s="134"/>
      <c r="D39" s="134"/>
      <c r="E39" s="135"/>
      <c r="F39" s="17">
        <v>0</v>
      </c>
      <c r="G39" s="17">
        <f>F42</f>
        <v>0</v>
      </c>
      <c r="H39" s="17">
        <f>G42</f>
        <v>0</v>
      </c>
      <c r="I39" s="17">
        <f>H42</f>
        <v>0</v>
      </c>
      <c r="J39" s="18">
        <f>I42</f>
        <v>0</v>
      </c>
    </row>
    <row r="40" spans="1:10" s="2" customFormat="1" ht="28.5" customHeight="1" x14ac:dyDescent="0.25">
      <c r="A40" s="133" t="s">
        <v>20</v>
      </c>
      <c r="B40" s="134"/>
      <c r="C40" s="134"/>
      <c r="D40" s="134"/>
      <c r="E40" s="135"/>
      <c r="F40" s="17">
        <v>0</v>
      </c>
      <c r="G40" s="17">
        <v>0</v>
      </c>
      <c r="H40" s="17">
        <v>0</v>
      </c>
      <c r="I40" s="17">
        <v>0</v>
      </c>
      <c r="J40" s="18">
        <v>0</v>
      </c>
    </row>
    <row r="41" spans="1:10" s="2" customFormat="1" ht="25.5" customHeight="1" x14ac:dyDescent="0.25">
      <c r="A41" s="133" t="s">
        <v>55</v>
      </c>
      <c r="B41" s="136"/>
      <c r="C41" s="136"/>
      <c r="D41" s="136"/>
      <c r="E41" s="137"/>
      <c r="F41" s="17">
        <v>0</v>
      </c>
      <c r="G41" s="17">
        <v>0</v>
      </c>
      <c r="H41" s="17">
        <v>0</v>
      </c>
      <c r="I41" s="17">
        <v>0</v>
      </c>
      <c r="J41" s="18">
        <v>0</v>
      </c>
    </row>
    <row r="42" spans="1:10" s="2" customFormat="1" ht="15" customHeight="1" x14ac:dyDescent="0.25">
      <c r="A42" s="138" t="s">
        <v>17</v>
      </c>
      <c r="B42" s="139"/>
      <c r="C42" s="139"/>
      <c r="D42" s="139"/>
      <c r="E42" s="139"/>
      <c r="F42" s="25">
        <f>F39-F40+F41</f>
        <v>0</v>
      </c>
      <c r="G42" s="25">
        <f t="shared" ref="G42:J42" si="7">G39-G40+G41</f>
        <v>0</v>
      </c>
      <c r="H42" s="25">
        <f t="shared" si="7"/>
        <v>0</v>
      </c>
      <c r="I42" s="25">
        <f t="shared" si="7"/>
        <v>0</v>
      </c>
      <c r="J42" s="26">
        <f t="shared" si="7"/>
        <v>0</v>
      </c>
    </row>
    <row r="43" spans="1:10" ht="9" customHeight="1" x14ac:dyDescent="0.25"/>
  </sheetData>
  <mergeCells count="31">
    <mergeCell ref="A18:J18"/>
    <mergeCell ref="A9:E9"/>
    <mergeCell ref="A29:E29"/>
    <mergeCell ref="A31:E31"/>
    <mergeCell ref="A22:E22"/>
    <mergeCell ref="A23:E23"/>
    <mergeCell ref="A24:E24"/>
    <mergeCell ref="A25:E25"/>
    <mergeCell ref="A11:E11"/>
    <mergeCell ref="A12:E12"/>
    <mergeCell ref="A14:E14"/>
    <mergeCell ref="A15:E15"/>
    <mergeCell ref="A16:E16"/>
    <mergeCell ref="A20:E20"/>
    <mergeCell ref="A27:J27"/>
    <mergeCell ref="A2:J2"/>
    <mergeCell ref="A4:J4"/>
    <mergeCell ref="A6:J6"/>
    <mergeCell ref="A8:E8"/>
    <mergeCell ref="A10:E10"/>
    <mergeCell ref="A32:E32"/>
    <mergeCell ref="A33:E33"/>
    <mergeCell ref="A35:J35"/>
    <mergeCell ref="A21:E21"/>
    <mergeCell ref="A30:E30"/>
    <mergeCell ref="A37:E37"/>
    <mergeCell ref="A39:E39"/>
    <mergeCell ref="A40:E40"/>
    <mergeCell ref="A41:E41"/>
    <mergeCell ref="A42:E42"/>
    <mergeCell ref="A38:E38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rowBreaks count="1" manualBreakCount="1">
    <brk id="26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4"/>
  <sheetViews>
    <sheetView zoomScaleNormal="100" workbookViewId="0">
      <selection activeCell="G74" sqref="G74"/>
    </sheetView>
  </sheetViews>
  <sheetFormatPr defaultColWidth="8.85546875" defaultRowHeight="15" x14ac:dyDescent="0.25"/>
  <cols>
    <col min="1" max="1" width="7.85546875" style="32" bestFit="1" customWidth="1"/>
    <col min="2" max="2" width="44.7109375" style="32" customWidth="1"/>
    <col min="3" max="4" width="19.5703125" style="32" customWidth="1"/>
    <col min="5" max="8" width="19.42578125" style="32" customWidth="1"/>
    <col min="9" max="10" width="25.28515625" style="32" customWidth="1"/>
    <col min="11" max="16384" width="8.85546875" style="32"/>
  </cols>
  <sheetData>
    <row r="1" spans="1:10" ht="18.75" x14ac:dyDescent="0.25">
      <c r="A1" s="56"/>
      <c r="B1" s="31"/>
      <c r="C1" s="31"/>
      <c r="D1" s="31"/>
      <c r="E1" s="31"/>
      <c r="F1" s="31"/>
      <c r="G1" s="31"/>
      <c r="H1" s="31"/>
      <c r="I1" s="31"/>
      <c r="J1" s="31"/>
    </row>
    <row r="2" spans="1:10" ht="15.6" customHeight="1" x14ac:dyDescent="0.25">
      <c r="A2" s="156" t="s">
        <v>22</v>
      </c>
      <c r="B2" s="156"/>
      <c r="C2" s="156"/>
      <c r="D2" s="156"/>
      <c r="E2" s="156"/>
      <c r="F2" s="156"/>
      <c r="G2" s="156"/>
      <c r="H2" s="52"/>
      <c r="I2" s="34"/>
      <c r="J2" s="34"/>
    </row>
    <row r="3" spans="1:10" ht="18.75" x14ac:dyDescent="0.25">
      <c r="A3" s="31"/>
      <c r="B3" s="31"/>
      <c r="C3" s="31"/>
      <c r="D3" s="31"/>
      <c r="E3" s="31"/>
      <c r="F3" s="31"/>
      <c r="G3" s="31"/>
      <c r="H3" s="31"/>
      <c r="I3" s="33"/>
      <c r="J3" s="33"/>
    </row>
    <row r="4" spans="1:10" ht="15.6" customHeight="1" x14ac:dyDescent="0.25">
      <c r="A4" s="156" t="s">
        <v>23</v>
      </c>
      <c r="B4" s="156"/>
      <c r="C4" s="156"/>
      <c r="D4" s="156"/>
      <c r="E4" s="156"/>
      <c r="F4" s="156"/>
      <c r="G4" s="156"/>
      <c r="H4" s="52"/>
      <c r="I4" s="35"/>
      <c r="J4" s="35"/>
    </row>
    <row r="5" spans="1:10" ht="18.75" x14ac:dyDescent="0.25">
      <c r="A5" s="31"/>
      <c r="B5" s="31"/>
      <c r="C5" s="31"/>
      <c r="D5" s="31"/>
      <c r="E5" s="31"/>
      <c r="F5" s="31"/>
      <c r="G5" s="31"/>
      <c r="H5" s="31"/>
      <c r="I5" s="33"/>
      <c r="J5" s="33"/>
    </row>
    <row r="6" spans="1:10" ht="25.5" x14ac:dyDescent="0.25">
      <c r="A6" s="36" t="s">
        <v>35</v>
      </c>
      <c r="B6" s="37" t="s">
        <v>21</v>
      </c>
      <c r="C6" s="38" t="s">
        <v>56</v>
      </c>
      <c r="D6" s="38" t="s">
        <v>57</v>
      </c>
      <c r="E6" s="36" t="s">
        <v>58</v>
      </c>
      <c r="F6" s="36" t="s">
        <v>59</v>
      </c>
      <c r="G6" s="36" t="s">
        <v>60</v>
      </c>
    </row>
    <row r="7" spans="1:10" s="40" customFormat="1" ht="11.25" x14ac:dyDescent="0.2">
      <c r="A7" s="39">
        <v>1</v>
      </c>
      <c r="B7" s="39">
        <v>2</v>
      </c>
      <c r="C7" s="39">
        <v>3</v>
      </c>
      <c r="D7" s="39">
        <v>4</v>
      </c>
      <c r="E7" s="39">
        <v>5</v>
      </c>
      <c r="F7" s="39">
        <v>6</v>
      </c>
      <c r="G7" s="39">
        <v>7</v>
      </c>
    </row>
    <row r="8" spans="1:10" x14ac:dyDescent="0.25">
      <c r="A8" s="41"/>
      <c r="B8" s="41" t="s">
        <v>24</v>
      </c>
      <c r="C8" s="62">
        <v>1278682.51</v>
      </c>
      <c r="D8" s="62">
        <v>1986289.38</v>
      </c>
      <c r="E8" s="129">
        <v>2122995</v>
      </c>
      <c r="F8" s="129">
        <v>1234810</v>
      </c>
      <c r="G8" s="129">
        <v>1234810</v>
      </c>
    </row>
    <row r="9" spans="1:10" x14ac:dyDescent="0.25">
      <c r="A9" s="41">
        <v>6</v>
      </c>
      <c r="B9" s="41" t="s">
        <v>25</v>
      </c>
      <c r="C9" s="62">
        <f>C8-C15</f>
        <v>1274305.1100000001</v>
      </c>
      <c r="D9" s="62">
        <v>1986289.38</v>
      </c>
      <c r="E9" s="129">
        <v>2122995</v>
      </c>
      <c r="F9" s="129">
        <v>1234810</v>
      </c>
      <c r="G9" s="129">
        <v>1234810</v>
      </c>
    </row>
    <row r="10" spans="1:10" ht="25.5" x14ac:dyDescent="0.25">
      <c r="A10" s="50">
        <v>63</v>
      </c>
      <c r="B10" s="43" t="s">
        <v>26</v>
      </c>
      <c r="C10" s="64">
        <v>1146225.1399999999</v>
      </c>
      <c r="D10" s="64">
        <v>1018000</v>
      </c>
      <c r="E10" s="63">
        <v>1918020</v>
      </c>
      <c r="F10" s="63">
        <v>1029836</v>
      </c>
      <c r="G10" s="63">
        <v>1029836</v>
      </c>
    </row>
    <row r="11" spans="1:10" x14ac:dyDescent="0.25">
      <c r="A11" s="50">
        <v>64</v>
      </c>
      <c r="B11" s="43" t="s">
        <v>61</v>
      </c>
      <c r="C11" s="64">
        <v>0.01</v>
      </c>
      <c r="D11" s="64">
        <v>5</v>
      </c>
      <c r="E11" s="63">
        <v>5</v>
      </c>
      <c r="F11" s="63">
        <v>5</v>
      </c>
      <c r="G11" s="63">
        <v>5</v>
      </c>
    </row>
    <row r="12" spans="1:10" ht="25.5" x14ac:dyDescent="0.25">
      <c r="A12" s="50">
        <v>65</v>
      </c>
      <c r="B12" s="43" t="s">
        <v>62</v>
      </c>
      <c r="C12" s="64">
        <v>13952.6</v>
      </c>
      <c r="D12" s="64">
        <v>24000</v>
      </c>
      <c r="E12" s="63">
        <v>24000</v>
      </c>
      <c r="F12" s="63">
        <v>24000</v>
      </c>
      <c r="G12" s="63">
        <v>24000</v>
      </c>
    </row>
    <row r="13" spans="1:10" ht="25.5" x14ac:dyDescent="0.25">
      <c r="A13" s="51">
        <v>66</v>
      </c>
      <c r="B13" s="43" t="s">
        <v>27</v>
      </c>
      <c r="C13" s="64">
        <v>6995.58</v>
      </c>
      <c r="D13" s="64">
        <v>4000</v>
      </c>
      <c r="E13" s="63">
        <v>5000</v>
      </c>
      <c r="F13" s="63">
        <v>5000</v>
      </c>
      <c r="G13" s="63">
        <v>5000</v>
      </c>
    </row>
    <row r="14" spans="1:10" x14ac:dyDescent="0.25">
      <c r="A14" s="51">
        <v>67</v>
      </c>
      <c r="B14" s="43" t="s">
        <v>63</v>
      </c>
      <c r="C14" s="64">
        <v>111509.18</v>
      </c>
      <c r="D14" s="64">
        <v>161777.73000000001</v>
      </c>
      <c r="E14" s="63">
        <v>124669</v>
      </c>
      <c r="F14" s="63">
        <v>124669</v>
      </c>
      <c r="G14" s="63">
        <v>124669</v>
      </c>
    </row>
    <row r="15" spans="1:10" x14ac:dyDescent="0.25">
      <c r="A15" s="45">
        <v>9</v>
      </c>
      <c r="B15" s="41" t="s">
        <v>64</v>
      </c>
      <c r="C15" s="62">
        <v>4377.3999999999996</v>
      </c>
      <c r="D15" s="62">
        <v>0</v>
      </c>
      <c r="E15" s="129">
        <v>0</v>
      </c>
      <c r="F15" s="129">
        <v>0</v>
      </c>
      <c r="G15" s="129">
        <v>0</v>
      </c>
    </row>
    <row r="16" spans="1:10" x14ac:dyDescent="0.25">
      <c r="A16" s="51">
        <v>92</v>
      </c>
      <c r="B16" s="46" t="s">
        <v>65</v>
      </c>
      <c r="C16" s="65">
        <v>4377.3999999999996</v>
      </c>
      <c r="D16" s="65">
        <v>0</v>
      </c>
      <c r="E16" s="63">
        <v>0</v>
      </c>
      <c r="F16" s="63">
        <v>0</v>
      </c>
      <c r="G16" s="63">
        <v>0</v>
      </c>
    </row>
    <row r="18" spans="1:7" ht="25.5" x14ac:dyDescent="0.25">
      <c r="A18" s="36" t="s">
        <v>35</v>
      </c>
      <c r="B18" s="37" t="s">
        <v>21</v>
      </c>
      <c r="C18" s="38" t="s">
        <v>56</v>
      </c>
      <c r="D18" s="38" t="s">
        <v>57</v>
      </c>
      <c r="E18" s="36" t="s">
        <v>58</v>
      </c>
      <c r="F18" s="36" t="s">
        <v>59</v>
      </c>
      <c r="G18" s="36" t="s">
        <v>60</v>
      </c>
    </row>
    <row r="19" spans="1:7" s="40" customFormat="1" ht="11.25" x14ac:dyDescent="0.2">
      <c r="A19" s="39">
        <v>1</v>
      </c>
      <c r="B19" s="39">
        <v>2</v>
      </c>
      <c r="C19" s="39">
        <v>3</v>
      </c>
      <c r="D19" s="39">
        <v>4</v>
      </c>
      <c r="E19" s="39">
        <v>5</v>
      </c>
      <c r="F19" s="39">
        <v>6</v>
      </c>
      <c r="G19" s="39">
        <v>7</v>
      </c>
    </row>
    <row r="20" spans="1:7" x14ac:dyDescent="0.25">
      <c r="A20" s="41"/>
      <c r="B20" s="41" t="s">
        <v>28</v>
      </c>
      <c r="C20" s="41">
        <v>1282179.5900000001</v>
      </c>
      <c r="D20" s="41">
        <v>1986289.38</v>
      </c>
      <c r="E20" s="124">
        <v>2122995</v>
      </c>
      <c r="F20" s="124">
        <v>1234810</v>
      </c>
      <c r="G20" s="124">
        <v>1234810</v>
      </c>
    </row>
    <row r="21" spans="1:7" x14ac:dyDescent="0.25">
      <c r="A21" s="41">
        <v>3</v>
      </c>
      <c r="B21" s="41" t="s">
        <v>29</v>
      </c>
      <c r="C21" s="41">
        <v>1255498.31</v>
      </c>
      <c r="D21" s="41">
        <f>D27</f>
        <v>893984.38</v>
      </c>
      <c r="E21" s="124">
        <f>E20-E27</f>
        <v>1235895</v>
      </c>
      <c r="F21" s="124">
        <f t="shared" ref="F21:G21" si="0">F20-F27</f>
        <v>1229010</v>
      </c>
      <c r="G21" s="124">
        <f t="shared" si="0"/>
        <v>1229010</v>
      </c>
    </row>
    <row r="22" spans="1:7" x14ac:dyDescent="0.25">
      <c r="A22" s="50">
        <v>31</v>
      </c>
      <c r="B22" s="43" t="s">
        <v>30</v>
      </c>
      <c r="C22" s="43">
        <v>1077475.51</v>
      </c>
      <c r="D22" s="43">
        <v>994460</v>
      </c>
      <c r="E22" s="42">
        <v>1000300</v>
      </c>
      <c r="F22" s="42">
        <v>1000300</v>
      </c>
      <c r="G22" s="42">
        <v>1000300</v>
      </c>
    </row>
    <row r="23" spans="1:7" x14ac:dyDescent="0.25">
      <c r="A23" s="51">
        <v>32</v>
      </c>
      <c r="B23" s="44" t="s">
        <v>31</v>
      </c>
      <c r="C23" s="44">
        <v>169822.3</v>
      </c>
      <c r="D23" s="44">
        <v>135652</v>
      </c>
      <c r="E23" s="42">
        <f>E21-E22-E24-E25-E26</f>
        <v>228045</v>
      </c>
      <c r="F23" s="42">
        <v>228045</v>
      </c>
      <c r="G23" s="42">
        <v>228045</v>
      </c>
    </row>
    <row r="24" spans="1:7" x14ac:dyDescent="0.25">
      <c r="A24" s="51">
        <v>34</v>
      </c>
      <c r="B24" s="44" t="s">
        <v>66</v>
      </c>
      <c r="C24" s="44">
        <v>4817.91</v>
      </c>
      <c r="D24" s="44">
        <v>970</v>
      </c>
      <c r="E24" s="42">
        <v>750</v>
      </c>
      <c r="F24" s="42">
        <v>750</v>
      </c>
      <c r="G24" s="42">
        <v>750</v>
      </c>
    </row>
    <row r="25" spans="1:7" x14ac:dyDescent="0.25">
      <c r="A25" s="51">
        <v>37</v>
      </c>
      <c r="B25" s="44" t="s">
        <v>67</v>
      </c>
      <c r="C25" s="44">
        <v>2326.87</v>
      </c>
      <c r="D25" s="44">
        <v>10000</v>
      </c>
      <c r="E25" s="42">
        <v>6000</v>
      </c>
      <c r="F25" s="42">
        <v>6000</v>
      </c>
      <c r="G25" s="42">
        <v>6000</v>
      </c>
    </row>
    <row r="26" spans="1:7" x14ac:dyDescent="0.25">
      <c r="A26" s="51">
        <v>38</v>
      </c>
      <c r="B26" s="44" t="s">
        <v>68</v>
      </c>
      <c r="C26" s="44">
        <v>369.65</v>
      </c>
      <c r="D26" s="44">
        <v>920</v>
      </c>
      <c r="E26" s="42">
        <v>800</v>
      </c>
      <c r="F26" s="42">
        <v>800</v>
      </c>
      <c r="G26" s="42">
        <v>800</v>
      </c>
    </row>
    <row r="27" spans="1:7" x14ac:dyDescent="0.25">
      <c r="A27" s="47">
        <v>4</v>
      </c>
      <c r="B27" s="48" t="s">
        <v>32</v>
      </c>
      <c r="C27" s="41">
        <v>26681.279999999999</v>
      </c>
      <c r="D27" s="41">
        <v>893984.38</v>
      </c>
      <c r="E27" s="124">
        <v>887100</v>
      </c>
      <c r="F27" s="124">
        <v>5800</v>
      </c>
      <c r="G27" s="124">
        <v>5800</v>
      </c>
    </row>
    <row r="28" spans="1:7" x14ac:dyDescent="0.25">
      <c r="A28" s="50">
        <v>42</v>
      </c>
      <c r="B28" s="49" t="s">
        <v>69</v>
      </c>
      <c r="C28" s="43">
        <f>C27-C29</f>
        <v>21295.91</v>
      </c>
      <c r="D28" s="43">
        <v>5800</v>
      </c>
      <c r="E28" s="42">
        <v>887100</v>
      </c>
      <c r="F28" s="42">
        <v>5800</v>
      </c>
      <c r="G28" s="42">
        <v>5800</v>
      </c>
    </row>
    <row r="29" spans="1:7" x14ac:dyDescent="0.25">
      <c r="A29" s="50">
        <v>45</v>
      </c>
      <c r="B29" s="44" t="s">
        <v>70</v>
      </c>
      <c r="C29" s="44">
        <v>5385.37</v>
      </c>
      <c r="D29" s="44">
        <v>888184.38</v>
      </c>
      <c r="E29" s="42">
        <v>887100</v>
      </c>
      <c r="F29" s="42">
        <v>0</v>
      </c>
      <c r="G29" s="42">
        <v>0</v>
      </c>
    </row>
    <row r="32" spans="1:7" ht="15.6" customHeight="1" x14ac:dyDescent="0.25">
      <c r="A32" s="156" t="s">
        <v>33</v>
      </c>
      <c r="B32" s="156"/>
      <c r="C32" s="156"/>
      <c r="D32" s="156"/>
      <c r="E32" s="156"/>
      <c r="F32" s="156"/>
      <c r="G32" s="156"/>
    </row>
    <row r="33" spans="1:8" ht="18.75" x14ac:dyDescent="0.25">
      <c r="A33" s="31"/>
      <c r="B33" s="31"/>
      <c r="C33" s="31"/>
      <c r="D33" s="31"/>
      <c r="E33" s="31"/>
      <c r="F33" s="31"/>
      <c r="G33" s="31"/>
      <c r="H33" s="31"/>
    </row>
    <row r="34" spans="1:8" ht="25.5" x14ac:dyDescent="0.25">
      <c r="A34" s="36" t="s">
        <v>35</v>
      </c>
      <c r="B34" s="37" t="s">
        <v>21</v>
      </c>
      <c r="C34" s="38" t="s">
        <v>56</v>
      </c>
      <c r="D34" s="38" t="s">
        <v>57</v>
      </c>
      <c r="E34" s="36" t="s">
        <v>58</v>
      </c>
      <c r="F34" s="36" t="s">
        <v>59</v>
      </c>
      <c r="G34" s="36" t="s">
        <v>60</v>
      </c>
    </row>
    <row r="35" spans="1:8" s="40" customFormat="1" ht="11.25" x14ac:dyDescent="0.2">
      <c r="A35" s="39">
        <v>1</v>
      </c>
      <c r="B35" s="39">
        <v>2</v>
      </c>
      <c r="C35" s="39">
        <v>3</v>
      </c>
      <c r="D35" s="39">
        <v>4</v>
      </c>
      <c r="E35" s="39">
        <v>5</v>
      </c>
      <c r="F35" s="39">
        <v>6</v>
      </c>
      <c r="G35" s="39">
        <v>7</v>
      </c>
    </row>
    <row r="36" spans="1:8" x14ac:dyDescent="0.25">
      <c r="A36" s="41"/>
      <c r="B36" s="41" t="s">
        <v>24</v>
      </c>
      <c r="C36" s="41">
        <v>1283059.9099999999</v>
      </c>
      <c r="D36" s="41">
        <v>1986289.38</v>
      </c>
      <c r="E36" s="124">
        <v>2122995</v>
      </c>
      <c r="F36" s="124">
        <v>1234810</v>
      </c>
      <c r="G36" s="124">
        <v>1234810</v>
      </c>
    </row>
    <row r="37" spans="1:8" x14ac:dyDescent="0.25">
      <c r="A37" s="41">
        <v>1</v>
      </c>
      <c r="B37" s="41" t="s">
        <v>36</v>
      </c>
      <c r="C37" s="41">
        <v>111509.18</v>
      </c>
      <c r="D37" s="41">
        <v>161777.73000000001</v>
      </c>
      <c r="E37" s="124">
        <v>124669</v>
      </c>
      <c r="F37" s="124">
        <v>124669</v>
      </c>
      <c r="G37" s="124">
        <v>124669</v>
      </c>
    </row>
    <row r="38" spans="1:8" x14ac:dyDescent="0.25">
      <c r="A38" s="50">
        <v>11</v>
      </c>
      <c r="B38" s="43" t="s">
        <v>36</v>
      </c>
      <c r="C38" s="43">
        <v>111509.18</v>
      </c>
      <c r="D38" s="43">
        <v>161777.73000000001</v>
      </c>
      <c r="E38" s="42">
        <v>124669</v>
      </c>
      <c r="F38" s="42">
        <v>124669</v>
      </c>
      <c r="G38" s="42">
        <v>124669</v>
      </c>
    </row>
    <row r="39" spans="1:8" x14ac:dyDescent="0.25">
      <c r="A39" s="45">
        <v>3</v>
      </c>
      <c r="B39" s="41" t="s">
        <v>37</v>
      </c>
      <c r="C39" s="41">
        <v>9600.27</v>
      </c>
      <c r="D39" s="41">
        <v>4000</v>
      </c>
      <c r="E39" s="124">
        <v>5000</v>
      </c>
      <c r="F39" s="124">
        <v>5000</v>
      </c>
      <c r="G39" s="124">
        <v>5000</v>
      </c>
    </row>
    <row r="40" spans="1:8" x14ac:dyDescent="0.25">
      <c r="A40" s="51">
        <v>31</v>
      </c>
      <c r="B40" s="46" t="s">
        <v>37</v>
      </c>
      <c r="C40" s="46">
        <v>5222.87</v>
      </c>
      <c r="D40" s="46">
        <v>4000</v>
      </c>
      <c r="E40" s="42">
        <v>5000</v>
      </c>
      <c r="F40" s="42">
        <v>5000</v>
      </c>
      <c r="G40" s="42">
        <v>5000</v>
      </c>
    </row>
    <row r="41" spans="1:8" x14ac:dyDescent="0.25">
      <c r="A41" s="45">
        <v>4</v>
      </c>
      <c r="B41" s="41" t="s">
        <v>52</v>
      </c>
      <c r="C41" s="41">
        <v>13952.6</v>
      </c>
      <c r="D41" s="67">
        <v>24000</v>
      </c>
      <c r="E41" s="124">
        <v>24000</v>
      </c>
      <c r="F41" s="124">
        <v>24000</v>
      </c>
      <c r="G41" s="124">
        <v>24000</v>
      </c>
    </row>
    <row r="42" spans="1:8" x14ac:dyDescent="0.25">
      <c r="A42" s="51">
        <v>43</v>
      </c>
      <c r="B42" s="46" t="s">
        <v>50</v>
      </c>
      <c r="C42" s="46">
        <v>13952.6</v>
      </c>
      <c r="D42" s="123">
        <v>24000</v>
      </c>
      <c r="E42" s="42">
        <v>24000</v>
      </c>
      <c r="F42" s="42">
        <v>24000</v>
      </c>
      <c r="G42" s="42">
        <v>24000</v>
      </c>
    </row>
    <row r="43" spans="1:8" x14ac:dyDescent="0.25">
      <c r="A43" s="66">
        <v>5</v>
      </c>
      <c r="B43" s="67" t="s">
        <v>81</v>
      </c>
      <c r="C43" s="67">
        <v>1146169.3400000001</v>
      </c>
      <c r="D43" s="67">
        <v>998000</v>
      </c>
      <c r="E43" s="124">
        <v>1918020</v>
      </c>
      <c r="F43" s="124">
        <v>1029836</v>
      </c>
      <c r="G43" s="124">
        <v>1029836</v>
      </c>
    </row>
    <row r="44" spans="1:8" x14ac:dyDescent="0.25">
      <c r="A44" s="51">
        <v>51</v>
      </c>
      <c r="B44" s="46" t="s">
        <v>81</v>
      </c>
      <c r="C44" s="46">
        <v>1146169.3400000001</v>
      </c>
      <c r="D44" s="46">
        <v>998000</v>
      </c>
      <c r="E44" s="42">
        <v>1918020</v>
      </c>
      <c r="F44" s="42">
        <v>1029836</v>
      </c>
      <c r="G44" s="42">
        <v>1029836</v>
      </c>
    </row>
    <row r="45" spans="1:8" x14ac:dyDescent="0.25">
      <c r="A45" s="66">
        <v>6</v>
      </c>
      <c r="B45" s="67" t="s">
        <v>82</v>
      </c>
      <c r="C45" s="67">
        <v>1772.71</v>
      </c>
      <c r="D45" s="67">
        <v>920</v>
      </c>
      <c r="E45" s="124">
        <v>800</v>
      </c>
      <c r="F45" s="124">
        <v>800</v>
      </c>
      <c r="G45" s="124">
        <v>800</v>
      </c>
    </row>
    <row r="46" spans="1:8" x14ac:dyDescent="0.25">
      <c r="A46" s="66">
        <v>63</v>
      </c>
      <c r="B46" s="46" t="s">
        <v>82</v>
      </c>
      <c r="C46" s="46">
        <v>1772.71</v>
      </c>
      <c r="D46" s="46">
        <v>920</v>
      </c>
      <c r="E46" s="42">
        <v>800</v>
      </c>
      <c r="F46" s="42">
        <v>800</v>
      </c>
      <c r="G46" s="42">
        <v>800</v>
      </c>
    </row>
    <row r="48" spans="1:8" ht="25.5" x14ac:dyDescent="0.25">
      <c r="A48" s="36" t="s">
        <v>35</v>
      </c>
      <c r="B48" s="37" t="s">
        <v>21</v>
      </c>
      <c r="C48" s="38" t="s">
        <v>56</v>
      </c>
      <c r="D48" s="38" t="s">
        <v>57</v>
      </c>
      <c r="E48" s="36" t="s">
        <v>58</v>
      </c>
      <c r="F48" s="36" t="s">
        <v>59</v>
      </c>
      <c r="G48" s="36" t="s">
        <v>60</v>
      </c>
    </row>
    <row r="49" spans="1:7" s="40" customFormat="1" ht="11.25" x14ac:dyDescent="0.2">
      <c r="A49" s="39">
        <v>1</v>
      </c>
      <c r="B49" s="39">
        <v>2</v>
      </c>
      <c r="C49" s="39">
        <v>3</v>
      </c>
      <c r="D49" s="39">
        <v>4</v>
      </c>
      <c r="E49" s="39">
        <v>5</v>
      </c>
      <c r="F49" s="39">
        <v>6</v>
      </c>
      <c r="G49" s="39">
        <v>7</v>
      </c>
    </row>
    <row r="50" spans="1:7" x14ac:dyDescent="0.25">
      <c r="A50" s="41"/>
      <c r="B50" s="41" t="s">
        <v>28</v>
      </c>
      <c r="C50" s="41">
        <v>1282179.5900000001</v>
      </c>
      <c r="D50" s="41">
        <v>1986289.38</v>
      </c>
      <c r="E50" s="128">
        <v>2122995</v>
      </c>
      <c r="F50" s="128">
        <v>1234810</v>
      </c>
      <c r="G50" s="128">
        <v>1234810</v>
      </c>
    </row>
    <row r="51" spans="1:7" x14ac:dyDescent="0.25">
      <c r="A51" s="41">
        <v>1</v>
      </c>
      <c r="B51" s="41" t="s">
        <v>34</v>
      </c>
      <c r="C51" s="41">
        <v>111509.18</v>
      </c>
      <c r="D51" s="41">
        <v>161777.73000000001</v>
      </c>
      <c r="E51" s="128">
        <v>124669</v>
      </c>
      <c r="F51" s="128">
        <v>124669</v>
      </c>
      <c r="G51" s="128">
        <v>124669</v>
      </c>
    </row>
    <row r="52" spans="1:7" x14ac:dyDescent="0.25">
      <c r="A52" s="50">
        <v>11</v>
      </c>
      <c r="B52" s="43" t="s">
        <v>36</v>
      </c>
      <c r="C52" s="43">
        <v>111509.18</v>
      </c>
      <c r="D52" s="43">
        <v>161777.73000000001</v>
      </c>
      <c r="E52" s="42">
        <v>124669</v>
      </c>
      <c r="F52" s="42">
        <v>124669</v>
      </c>
      <c r="G52" s="42">
        <v>124669</v>
      </c>
    </row>
    <row r="53" spans="1:7" x14ac:dyDescent="0.25">
      <c r="A53" s="45">
        <v>3</v>
      </c>
      <c r="B53" s="41" t="s">
        <v>37</v>
      </c>
      <c r="C53" s="41">
        <v>7183.37</v>
      </c>
      <c r="D53" s="41">
        <v>4000</v>
      </c>
      <c r="E53" s="128">
        <v>5000</v>
      </c>
      <c r="F53" s="128">
        <v>5000</v>
      </c>
      <c r="G53" s="128">
        <v>5000</v>
      </c>
    </row>
    <row r="54" spans="1:7" x14ac:dyDescent="0.25">
      <c r="A54" s="51">
        <v>31</v>
      </c>
      <c r="B54" s="46" t="s">
        <v>37</v>
      </c>
      <c r="C54" s="46">
        <v>7183.37</v>
      </c>
      <c r="D54" s="46">
        <v>4000</v>
      </c>
      <c r="E54" s="42">
        <v>5000</v>
      </c>
      <c r="F54" s="42">
        <v>5000</v>
      </c>
      <c r="G54" s="42">
        <v>5000</v>
      </c>
    </row>
    <row r="55" spans="1:7" x14ac:dyDescent="0.25">
      <c r="A55" s="45">
        <v>4</v>
      </c>
      <c r="B55" s="41" t="s">
        <v>52</v>
      </c>
      <c r="C55" s="41">
        <v>15002.97</v>
      </c>
      <c r="D55" s="41">
        <v>24000</v>
      </c>
      <c r="E55" s="128">
        <v>24000</v>
      </c>
      <c r="F55" s="128">
        <v>24000</v>
      </c>
      <c r="G55" s="128">
        <v>24000</v>
      </c>
    </row>
    <row r="56" spans="1:7" x14ac:dyDescent="0.25">
      <c r="A56" s="51">
        <v>43</v>
      </c>
      <c r="B56" s="46" t="s">
        <v>50</v>
      </c>
      <c r="C56" s="46">
        <v>15002.97</v>
      </c>
      <c r="D56" s="46">
        <v>24000</v>
      </c>
      <c r="E56" s="42">
        <v>24000</v>
      </c>
      <c r="F56" s="42">
        <v>24000</v>
      </c>
      <c r="G56" s="42">
        <v>24000</v>
      </c>
    </row>
    <row r="57" spans="1:7" x14ac:dyDescent="0.25">
      <c r="A57" s="66">
        <v>5</v>
      </c>
      <c r="B57" s="67" t="s">
        <v>81</v>
      </c>
      <c r="C57" s="67">
        <v>1146655.55</v>
      </c>
      <c r="D57" s="67">
        <v>998000</v>
      </c>
      <c r="E57" s="128">
        <v>1918020</v>
      </c>
      <c r="F57" s="128">
        <v>1029836</v>
      </c>
      <c r="G57" s="128">
        <v>1029836</v>
      </c>
    </row>
    <row r="58" spans="1:7" x14ac:dyDescent="0.25">
      <c r="A58" s="51">
        <v>51</v>
      </c>
      <c r="B58" s="46" t="s">
        <v>81</v>
      </c>
      <c r="C58" s="46">
        <v>1146655.55</v>
      </c>
      <c r="D58" s="46">
        <v>998000</v>
      </c>
      <c r="E58" s="42">
        <v>1918020</v>
      </c>
      <c r="F58" s="42">
        <v>1029836</v>
      </c>
      <c r="G58" s="42">
        <v>1029836</v>
      </c>
    </row>
    <row r="59" spans="1:7" x14ac:dyDescent="0.25">
      <c r="A59" s="66">
        <v>6</v>
      </c>
      <c r="B59" s="67" t="s">
        <v>82</v>
      </c>
      <c r="C59" s="67">
        <v>1772.71</v>
      </c>
      <c r="D59" s="67">
        <v>920</v>
      </c>
      <c r="E59" s="128">
        <v>800</v>
      </c>
      <c r="F59" s="128">
        <v>800</v>
      </c>
      <c r="G59" s="128">
        <v>800</v>
      </c>
    </row>
    <row r="60" spans="1:7" x14ac:dyDescent="0.25">
      <c r="A60" s="51">
        <v>63</v>
      </c>
      <c r="B60" s="46" t="s">
        <v>82</v>
      </c>
      <c r="C60" s="46">
        <v>1772.71</v>
      </c>
      <c r="D60" s="46">
        <v>920</v>
      </c>
      <c r="E60" s="42">
        <v>800</v>
      </c>
      <c r="F60" s="42">
        <v>800</v>
      </c>
      <c r="G60" s="42">
        <v>800</v>
      </c>
    </row>
    <row r="63" spans="1:7" ht="15.75" x14ac:dyDescent="0.25">
      <c r="B63" s="156" t="s">
        <v>38</v>
      </c>
      <c r="C63" s="156"/>
      <c r="D63" s="156"/>
      <c r="E63" s="156"/>
      <c r="F63" s="156"/>
      <c r="G63" s="156"/>
    </row>
    <row r="64" spans="1:7" ht="18.75" x14ac:dyDescent="0.25">
      <c r="B64" s="31"/>
      <c r="C64" s="31"/>
      <c r="D64" s="31"/>
      <c r="E64" s="31"/>
      <c r="F64" s="31"/>
      <c r="G64" s="31"/>
    </row>
    <row r="65" spans="1:7" ht="25.5" x14ac:dyDescent="0.25">
      <c r="A65" s="36" t="s">
        <v>35</v>
      </c>
      <c r="B65" s="37" t="s">
        <v>21</v>
      </c>
      <c r="C65" s="38" t="s">
        <v>56</v>
      </c>
      <c r="D65" s="38" t="s">
        <v>57</v>
      </c>
      <c r="E65" s="36" t="s">
        <v>58</v>
      </c>
      <c r="F65" s="36" t="s">
        <v>59</v>
      </c>
      <c r="G65" s="36" t="s">
        <v>60</v>
      </c>
    </row>
    <row r="66" spans="1:7" x14ac:dyDescent="0.25">
      <c r="A66" s="39">
        <v>1</v>
      </c>
      <c r="B66" s="39">
        <v>2</v>
      </c>
      <c r="C66" s="39">
        <v>3</v>
      </c>
      <c r="D66" s="39">
        <v>4</v>
      </c>
      <c r="E66" s="39">
        <v>5</v>
      </c>
      <c r="F66" s="39">
        <v>6</v>
      </c>
      <c r="G66" s="39">
        <v>7</v>
      </c>
    </row>
    <row r="67" spans="1:7" x14ac:dyDescent="0.25">
      <c r="A67" s="53"/>
      <c r="B67" s="41" t="s">
        <v>28</v>
      </c>
      <c r="C67" s="41">
        <v>1282179.5900000001</v>
      </c>
      <c r="D67" s="41">
        <v>1986289.38</v>
      </c>
      <c r="E67" s="124">
        <v>2122995</v>
      </c>
      <c r="F67" s="124">
        <v>1234810</v>
      </c>
      <c r="G67" s="124">
        <v>1234810</v>
      </c>
    </row>
    <row r="68" spans="1:7" x14ac:dyDescent="0.25">
      <c r="A68" s="55" t="s">
        <v>39</v>
      </c>
      <c r="B68" s="41" t="s">
        <v>40</v>
      </c>
      <c r="C68" s="41">
        <v>1810.16</v>
      </c>
      <c r="D68" s="41">
        <v>2157.13</v>
      </c>
      <c r="E68" s="124">
        <v>2000</v>
      </c>
      <c r="F68" s="124">
        <v>2000</v>
      </c>
      <c r="G68" s="124">
        <v>2000</v>
      </c>
    </row>
    <row r="69" spans="1:7" x14ac:dyDescent="0.25">
      <c r="A69" s="54" t="s">
        <v>71</v>
      </c>
      <c r="B69" s="46" t="s">
        <v>72</v>
      </c>
      <c r="C69" s="43">
        <v>1810.16</v>
      </c>
      <c r="D69" s="43">
        <v>2157.13</v>
      </c>
      <c r="E69" s="42">
        <v>2000</v>
      </c>
      <c r="F69" s="42">
        <v>2000</v>
      </c>
      <c r="G69" s="42">
        <v>2000</v>
      </c>
    </row>
    <row r="70" spans="1:7" x14ac:dyDescent="0.25">
      <c r="A70" s="55" t="s">
        <v>73</v>
      </c>
      <c r="B70" s="41" t="s">
        <v>74</v>
      </c>
      <c r="C70" s="41">
        <v>1282179.5900000001</v>
      </c>
      <c r="D70" s="41">
        <f>D67-D68</f>
        <v>1984132.25</v>
      </c>
      <c r="E70" s="124">
        <f>E67-E68</f>
        <v>2120995</v>
      </c>
      <c r="F70" s="124">
        <f t="shared" ref="F70:G70" si="1">F67-F68</f>
        <v>1232810</v>
      </c>
      <c r="G70" s="124">
        <f t="shared" si="1"/>
        <v>1232810</v>
      </c>
    </row>
    <row r="71" spans="1:7" x14ac:dyDescent="0.25">
      <c r="A71" s="54" t="s">
        <v>75</v>
      </c>
      <c r="B71" s="46" t="s">
        <v>76</v>
      </c>
      <c r="C71" s="46">
        <v>1213665.3999999999</v>
      </c>
      <c r="D71" s="46">
        <f>D70-D72-D73</f>
        <v>1939887.25</v>
      </c>
      <c r="E71" s="42">
        <f>E70-E72-E73</f>
        <v>1195750</v>
      </c>
      <c r="F71" s="42">
        <f t="shared" ref="F71:G71" si="2">F70-F72-F73</f>
        <v>1195748</v>
      </c>
      <c r="G71" s="42">
        <f t="shared" si="2"/>
        <v>1195747</v>
      </c>
    </row>
    <row r="72" spans="1:7" x14ac:dyDescent="0.25">
      <c r="A72" s="54" t="s">
        <v>77</v>
      </c>
      <c r="B72" s="44" t="s">
        <v>78</v>
      </c>
      <c r="C72" s="44">
        <v>26681.279999999999</v>
      </c>
      <c r="D72" s="46">
        <v>11100</v>
      </c>
      <c r="E72" s="42">
        <v>11700</v>
      </c>
      <c r="F72" s="42">
        <v>11701</v>
      </c>
      <c r="G72" s="42">
        <v>11702</v>
      </c>
    </row>
    <row r="73" spans="1:7" x14ac:dyDescent="0.25">
      <c r="A73" s="54" t="s">
        <v>79</v>
      </c>
      <c r="B73" s="44" t="s">
        <v>80</v>
      </c>
      <c r="C73" s="44">
        <v>41832.910000000003</v>
      </c>
      <c r="D73" s="44">
        <v>33145</v>
      </c>
      <c r="E73" s="42">
        <v>913545</v>
      </c>
      <c r="F73" s="42">
        <v>25361</v>
      </c>
      <c r="G73" s="42">
        <v>25361</v>
      </c>
    </row>
    <row r="74" spans="1:7" x14ac:dyDescent="0.25">
      <c r="E74" s="127"/>
    </row>
  </sheetData>
  <mergeCells count="4">
    <mergeCell ref="B63:G63"/>
    <mergeCell ref="A2:G2"/>
    <mergeCell ref="A4:G4"/>
    <mergeCell ref="A32:G32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  <rowBreaks count="2" manualBreakCount="2">
    <brk id="30" max="6" man="1"/>
    <brk id="61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26"/>
  <sheetViews>
    <sheetView workbookViewId="0">
      <selection activeCell="C30" sqref="C30"/>
    </sheetView>
  </sheetViews>
  <sheetFormatPr defaultColWidth="8.85546875" defaultRowHeight="15" x14ac:dyDescent="0.25"/>
  <cols>
    <col min="1" max="1" width="7.85546875" style="32" bestFit="1" customWidth="1"/>
    <col min="2" max="2" width="44.7109375" style="32" customWidth="1"/>
    <col min="3" max="4" width="19.5703125" style="32" customWidth="1"/>
    <col min="5" max="8" width="19.42578125" style="32" customWidth="1"/>
    <col min="9" max="10" width="25.28515625" style="32" customWidth="1"/>
    <col min="11" max="16384" width="8.85546875" style="32"/>
  </cols>
  <sheetData>
    <row r="1" spans="1:10" ht="18.75" x14ac:dyDescent="0.25">
      <c r="A1" s="56"/>
      <c r="B1" s="31"/>
      <c r="C1" s="31"/>
      <c r="D1" s="31"/>
      <c r="E1" s="31"/>
      <c r="F1" s="31"/>
      <c r="G1" s="31"/>
      <c r="H1" s="31"/>
      <c r="I1" s="31"/>
      <c r="J1" s="31"/>
    </row>
    <row r="2" spans="1:10" ht="15.6" customHeight="1" x14ac:dyDescent="0.25">
      <c r="A2" s="156" t="s">
        <v>41</v>
      </c>
      <c r="B2" s="156"/>
      <c r="C2" s="156"/>
      <c r="D2" s="156"/>
      <c r="E2" s="156"/>
      <c r="F2" s="156"/>
      <c r="G2" s="156"/>
      <c r="H2" s="52"/>
      <c r="I2" s="34"/>
      <c r="J2" s="34"/>
    </row>
    <row r="3" spans="1:10" ht="18.75" x14ac:dyDescent="0.25">
      <c r="A3" s="31"/>
      <c r="B3" s="31"/>
      <c r="C3" s="31"/>
      <c r="D3" s="31"/>
      <c r="E3" s="31"/>
      <c r="F3" s="31"/>
      <c r="G3" s="31"/>
      <c r="H3" s="31"/>
      <c r="I3" s="33"/>
      <c r="J3" s="33"/>
    </row>
    <row r="4" spans="1:10" ht="15.6" customHeight="1" x14ac:dyDescent="0.25">
      <c r="A4" s="156" t="s">
        <v>42</v>
      </c>
      <c r="B4" s="156"/>
      <c r="C4" s="156"/>
      <c r="D4" s="156"/>
      <c r="E4" s="156"/>
      <c r="F4" s="156"/>
      <c r="G4" s="156"/>
      <c r="H4" s="52"/>
      <c r="I4" s="35"/>
      <c r="J4" s="35"/>
    </row>
    <row r="5" spans="1:10" ht="18.75" x14ac:dyDescent="0.25">
      <c r="A5" s="31"/>
      <c r="B5" s="31"/>
      <c r="C5" s="31"/>
      <c r="D5" s="31"/>
      <c r="E5" s="31"/>
      <c r="F5" s="31"/>
      <c r="G5" s="31"/>
      <c r="H5" s="31"/>
      <c r="I5" s="33"/>
      <c r="J5" s="33"/>
    </row>
    <row r="6" spans="1:10" ht="25.5" x14ac:dyDescent="0.25">
      <c r="A6" s="36" t="s">
        <v>35</v>
      </c>
      <c r="B6" s="37" t="s">
        <v>21</v>
      </c>
      <c r="C6" s="38" t="s">
        <v>56</v>
      </c>
      <c r="D6" s="38" t="s">
        <v>57</v>
      </c>
      <c r="E6" s="36" t="s">
        <v>58</v>
      </c>
      <c r="F6" s="36" t="s">
        <v>59</v>
      </c>
      <c r="G6" s="36" t="s">
        <v>60</v>
      </c>
    </row>
    <row r="7" spans="1:10" s="40" customFormat="1" ht="11.25" x14ac:dyDescent="0.2">
      <c r="A7" s="39">
        <v>1</v>
      </c>
      <c r="B7" s="39">
        <v>2</v>
      </c>
      <c r="C7" s="39">
        <v>3</v>
      </c>
      <c r="D7" s="39">
        <v>4</v>
      </c>
      <c r="E7" s="39">
        <v>5</v>
      </c>
      <c r="F7" s="39">
        <v>6</v>
      </c>
      <c r="G7" s="39">
        <v>7</v>
      </c>
    </row>
    <row r="8" spans="1:10" x14ac:dyDescent="0.25">
      <c r="A8" s="41">
        <v>8</v>
      </c>
      <c r="B8" s="41" t="s">
        <v>43</v>
      </c>
      <c r="C8" s="41"/>
      <c r="D8" s="41"/>
      <c r="E8" s="42"/>
      <c r="F8" s="42"/>
      <c r="G8" s="42"/>
    </row>
    <row r="9" spans="1:10" x14ac:dyDescent="0.25">
      <c r="A9" s="50">
        <v>84</v>
      </c>
      <c r="B9" s="43" t="s">
        <v>44</v>
      </c>
      <c r="C9" s="41"/>
      <c r="D9" s="41"/>
      <c r="E9" s="42"/>
      <c r="F9" s="42"/>
      <c r="G9" s="42"/>
    </row>
    <row r="10" spans="1:10" x14ac:dyDescent="0.25">
      <c r="A10" s="41">
        <v>5</v>
      </c>
      <c r="B10" s="48" t="s">
        <v>45</v>
      </c>
      <c r="C10" s="43"/>
      <c r="D10" s="43"/>
      <c r="E10" s="42"/>
      <c r="F10" s="42"/>
      <c r="G10" s="42"/>
    </row>
    <row r="11" spans="1:10" x14ac:dyDescent="0.25">
      <c r="A11" s="50">
        <v>54</v>
      </c>
      <c r="B11" s="49" t="s">
        <v>46</v>
      </c>
      <c r="C11" s="43"/>
      <c r="D11" s="43"/>
      <c r="E11" s="42"/>
      <c r="F11" s="42"/>
      <c r="G11" s="42"/>
    </row>
    <row r="14" spans="1:10" ht="15.75" x14ac:dyDescent="0.25">
      <c r="B14" s="156" t="s">
        <v>47</v>
      </c>
      <c r="C14" s="156"/>
      <c r="D14" s="156"/>
      <c r="E14" s="156"/>
      <c r="F14" s="156"/>
      <c r="G14" s="156"/>
    </row>
    <row r="15" spans="1:10" ht="18.75" x14ac:dyDescent="0.25">
      <c r="B15" s="31"/>
      <c r="C15" s="31"/>
      <c r="D15" s="31"/>
      <c r="E15" s="31"/>
      <c r="F15" s="31"/>
      <c r="G15" s="31"/>
    </row>
    <row r="16" spans="1:10" ht="25.5" x14ac:dyDescent="0.25">
      <c r="A16" s="36" t="s">
        <v>35</v>
      </c>
      <c r="B16" s="37" t="s">
        <v>21</v>
      </c>
      <c r="C16" s="38" t="s">
        <v>56</v>
      </c>
      <c r="D16" s="38" t="s">
        <v>57</v>
      </c>
      <c r="E16" s="36" t="s">
        <v>58</v>
      </c>
      <c r="F16" s="36" t="s">
        <v>59</v>
      </c>
      <c r="G16" s="36" t="s">
        <v>60</v>
      </c>
    </row>
    <row r="17" spans="1:7" ht="10.15" customHeight="1" x14ac:dyDescent="0.25">
      <c r="A17" s="39">
        <v>1</v>
      </c>
      <c r="B17" s="39">
        <v>2</v>
      </c>
      <c r="C17" s="39">
        <v>3</v>
      </c>
      <c r="D17" s="39">
        <v>4</v>
      </c>
      <c r="E17" s="39">
        <v>5</v>
      </c>
      <c r="F17" s="39">
        <v>6</v>
      </c>
      <c r="G17" s="39">
        <v>7</v>
      </c>
    </row>
    <row r="18" spans="1:7" x14ac:dyDescent="0.25">
      <c r="A18" s="41">
        <v>8</v>
      </c>
      <c r="B18" s="41" t="s">
        <v>53</v>
      </c>
      <c r="C18" s="41"/>
      <c r="D18" s="41"/>
      <c r="E18" s="42"/>
      <c r="F18" s="42"/>
      <c r="G18" s="42"/>
    </row>
    <row r="19" spans="1:7" x14ac:dyDescent="0.25">
      <c r="A19" s="50">
        <v>81</v>
      </c>
      <c r="B19" s="43" t="s">
        <v>54</v>
      </c>
      <c r="C19" s="43"/>
      <c r="D19" s="43"/>
      <c r="E19" s="42"/>
      <c r="F19" s="42"/>
      <c r="G19" s="42"/>
    </row>
    <row r="20" spans="1:7" x14ac:dyDescent="0.25">
      <c r="A20" s="57"/>
      <c r="B20" s="41" t="s">
        <v>48</v>
      </c>
      <c r="C20" s="57"/>
      <c r="D20" s="57"/>
      <c r="E20" s="57"/>
      <c r="F20" s="57"/>
      <c r="G20" s="57"/>
    </row>
    <row r="21" spans="1:7" x14ac:dyDescent="0.25">
      <c r="A21" s="41">
        <v>1</v>
      </c>
      <c r="B21" s="41" t="s">
        <v>36</v>
      </c>
      <c r="C21" s="41"/>
      <c r="D21" s="41"/>
      <c r="E21" s="42"/>
      <c r="F21" s="42"/>
      <c r="G21" s="42"/>
    </row>
    <row r="22" spans="1:7" x14ac:dyDescent="0.25">
      <c r="A22" s="50">
        <v>11</v>
      </c>
      <c r="B22" s="43" t="s">
        <v>36</v>
      </c>
      <c r="C22" s="43"/>
      <c r="D22" s="43"/>
      <c r="E22" s="42"/>
      <c r="F22" s="42"/>
      <c r="G22" s="42"/>
    </row>
    <row r="23" spans="1:7" x14ac:dyDescent="0.25">
      <c r="A23" s="41">
        <v>3</v>
      </c>
      <c r="B23" s="41" t="s">
        <v>51</v>
      </c>
      <c r="C23" s="41"/>
      <c r="D23" s="41"/>
      <c r="E23" s="42"/>
      <c r="F23" s="42"/>
      <c r="G23" s="42"/>
    </row>
    <row r="24" spans="1:7" x14ac:dyDescent="0.25">
      <c r="A24" s="50">
        <v>31</v>
      </c>
      <c r="B24" s="43" t="s">
        <v>37</v>
      </c>
      <c r="C24" s="43"/>
      <c r="D24" s="43"/>
      <c r="E24" s="42"/>
      <c r="F24" s="42"/>
      <c r="G24" s="42"/>
    </row>
    <row r="25" spans="1:7" x14ac:dyDescent="0.25">
      <c r="A25" s="41">
        <v>4</v>
      </c>
      <c r="B25" s="41" t="s">
        <v>52</v>
      </c>
      <c r="C25" s="41"/>
      <c r="D25" s="41"/>
      <c r="E25" s="42"/>
      <c r="F25" s="42"/>
      <c r="G25" s="42"/>
    </row>
    <row r="26" spans="1:7" x14ac:dyDescent="0.25">
      <c r="A26" s="50">
        <v>43</v>
      </c>
      <c r="B26" s="43" t="s">
        <v>50</v>
      </c>
      <c r="C26" s="43"/>
      <c r="D26" s="43"/>
      <c r="E26" s="42"/>
      <c r="F26" s="42"/>
      <c r="G26" s="42"/>
    </row>
  </sheetData>
  <mergeCells count="3">
    <mergeCell ref="B14:G14"/>
    <mergeCell ref="A2:G2"/>
    <mergeCell ref="A4:G4"/>
  </mergeCells>
  <pageMargins left="0.7" right="0.7" top="0.75" bottom="0.75" header="0.3" footer="0.3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DD1BB-E584-43AB-BB1A-C7A7DBC6CF79}">
  <sheetPr>
    <pageSetUpPr fitToPage="1"/>
  </sheetPr>
  <dimension ref="A1:R355"/>
  <sheetViews>
    <sheetView workbookViewId="0">
      <selection activeCell="K139" sqref="K139"/>
    </sheetView>
  </sheetViews>
  <sheetFormatPr defaultRowHeight="15" x14ac:dyDescent="0.25"/>
  <cols>
    <col min="1" max="1" width="7.42578125" style="71" customWidth="1"/>
    <col min="2" max="2" width="8.42578125" style="71" customWidth="1"/>
    <col min="3" max="3" width="8.7109375" style="71" customWidth="1"/>
    <col min="4" max="4" width="30" style="71" customWidth="1"/>
    <col min="5" max="8" width="18.7109375" style="71" hidden="1" customWidth="1"/>
    <col min="9" max="11" width="18.7109375" style="71" customWidth="1"/>
    <col min="12" max="13" width="18.7109375" style="74" customWidth="1"/>
    <col min="14" max="14" width="9.140625" style="71" customWidth="1"/>
    <col min="15" max="15" width="9.140625" style="71"/>
    <col min="16" max="16" width="10.140625" style="71" bestFit="1" customWidth="1"/>
    <col min="17" max="17" width="11.7109375" style="71" bestFit="1" customWidth="1"/>
    <col min="18" max="18" width="11.140625" style="71" customWidth="1"/>
    <col min="19" max="16384" width="9.140625" style="71"/>
  </cols>
  <sheetData>
    <row r="1" spans="1:18" s="68" customFormat="1" ht="57" customHeight="1" x14ac:dyDescent="0.25">
      <c r="A1" s="181"/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75"/>
    </row>
    <row r="2" spans="1:18" s="68" customFormat="1" ht="18" x14ac:dyDescent="0.25">
      <c r="A2" s="76"/>
      <c r="B2" s="76"/>
      <c r="C2" s="76"/>
      <c r="D2" s="76"/>
      <c r="E2" s="76"/>
      <c r="F2" s="76"/>
      <c r="G2" s="76"/>
      <c r="H2" s="76"/>
      <c r="I2" s="77"/>
      <c r="J2" s="77"/>
      <c r="K2" s="77"/>
      <c r="L2" s="78"/>
      <c r="M2" s="78"/>
      <c r="N2" s="75"/>
    </row>
    <row r="3" spans="1:18" s="68" customFormat="1" ht="18" customHeight="1" x14ac:dyDescent="0.25">
      <c r="A3" s="181" t="s">
        <v>49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75"/>
    </row>
    <row r="4" spans="1:18" s="68" customFormat="1" ht="18" x14ac:dyDescent="0.25">
      <c r="A4" s="76"/>
      <c r="B4" s="76"/>
      <c r="C4" s="76"/>
      <c r="D4" s="76"/>
      <c r="E4" s="76"/>
      <c r="F4" s="76"/>
      <c r="G4" s="76"/>
      <c r="H4" s="76"/>
      <c r="I4" s="77"/>
      <c r="J4" s="77"/>
      <c r="K4" s="77"/>
      <c r="L4" s="78"/>
      <c r="M4" s="78"/>
      <c r="N4" s="75"/>
    </row>
    <row r="5" spans="1:18" s="68" customFormat="1" ht="25.5" x14ac:dyDescent="0.25">
      <c r="A5" s="183" t="s">
        <v>87</v>
      </c>
      <c r="B5" s="184"/>
      <c r="C5" s="185"/>
      <c r="D5" s="107" t="s">
        <v>88</v>
      </c>
      <c r="E5" s="107" t="s">
        <v>89</v>
      </c>
      <c r="F5" s="107" t="s">
        <v>90</v>
      </c>
      <c r="G5" s="108" t="s">
        <v>91</v>
      </c>
      <c r="H5" s="108" t="s">
        <v>92</v>
      </c>
      <c r="I5" s="108" t="s">
        <v>56</v>
      </c>
      <c r="J5" s="108" t="s">
        <v>57</v>
      </c>
      <c r="K5" s="108" t="s">
        <v>58</v>
      </c>
      <c r="L5" s="109" t="s">
        <v>59</v>
      </c>
      <c r="M5" s="109" t="s">
        <v>60</v>
      </c>
      <c r="N5" s="75"/>
    </row>
    <row r="6" spans="1:18" s="68" customFormat="1" x14ac:dyDescent="0.25">
      <c r="A6" s="104"/>
      <c r="B6" s="105"/>
      <c r="C6" s="106">
        <v>1</v>
      </c>
      <c r="D6" s="107">
        <v>2</v>
      </c>
      <c r="E6" s="107"/>
      <c r="F6" s="107"/>
      <c r="G6" s="107"/>
      <c r="H6" s="107"/>
      <c r="I6" s="107">
        <v>3</v>
      </c>
      <c r="J6" s="107">
        <v>4</v>
      </c>
      <c r="K6" s="107">
        <v>5</v>
      </c>
      <c r="L6" s="110">
        <v>6</v>
      </c>
      <c r="M6" s="110">
        <v>7</v>
      </c>
      <c r="N6" s="75"/>
    </row>
    <row r="7" spans="1:18" s="69" customFormat="1" x14ac:dyDescent="0.25">
      <c r="A7" s="186"/>
      <c r="B7" s="187"/>
      <c r="C7" s="188"/>
      <c r="D7" s="79" t="s">
        <v>93</v>
      </c>
      <c r="E7" s="80">
        <v>7268334.0099999998</v>
      </c>
      <c r="F7" s="80">
        <f>E7/7.5345</f>
        <v>964673.70230274065</v>
      </c>
      <c r="G7" s="80">
        <v>6361819.04</v>
      </c>
      <c r="H7" s="80">
        <v>844358.48</v>
      </c>
      <c r="I7" s="80">
        <v>1282179.5900000001</v>
      </c>
      <c r="J7" s="80">
        <v>1979747.72</v>
      </c>
      <c r="K7" s="80">
        <v>2122995</v>
      </c>
      <c r="L7" s="80">
        <v>1234810</v>
      </c>
      <c r="M7" s="80">
        <v>1234810</v>
      </c>
      <c r="N7" s="81"/>
    </row>
    <row r="8" spans="1:18" s="118" customFormat="1" ht="51" x14ac:dyDescent="0.25">
      <c r="A8" s="166" t="s">
        <v>83</v>
      </c>
      <c r="B8" s="167"/>
      <c r="C8" s="168"/>
      <c r="D8" s="115" t="s">
        <v>94</v>
      </c>
      <c r="E8" s="116" t="e">
        <f>E9+E23+E29</f>
        <v>#REF!</v>
      </c>
      <c r="F8" s="116" t="e">
        <f>F9+F23+F29</f>
        <v>#REF!</v>
      </c>
      <c r="G8" s="116" t="e">
        <f>G9+G23+G29</f>
        <v>#REF!</v>
      </c>
      <c r="H8" s="116" t="e">
        <f>G8/7.5345</f>
        <v>#REF!</v>
      </c>
      <c r="I8" s="116">
        <v>43584.41</v>
      </c>
      <c r="J8" s="116">
        <v>50180</v>
      </c>
      <c r="K8" s="116">
        <v>50180</v>
      </c>
      <c r="L8" s="116">
        <v>50180</v>
      </c>
      <c r="M8" s="116">
        <v>50180</v>
      </c>
    </row>
    <row r="9" spans="1:18" s="118" customFormat="1" x14ac:dyDescent="0.25">
      <c r="A9" s="166" t="s">
        <v>84</v>
      </c>
      <c r="B9" s="167"/>
      <c r="C9" s="168"/>
      <c r="D9" s="115" t="s">
        <v>85</v>
      </c>
      <c r="E9" s="116" t="e">
        <f t="shared" ref="E9:H10" si="0">E10</f>
        <v>#REF!</v>
      </c>
      <c r="F9" s="116" t="e">
        <f t="shared" si="0"/>
        <v>#REF!</v>
      </c>
      <c r="G9" s="116" t="e">
        <f t="shared" si="0"/>
        <v>#REF!</v>
      </c>
      <c r="H9" s="116" t="e">
        <f t="shared" si="0"/>
        <v>#REF!</v>
      </c>
      <c r="I9" s="116">
        <v>43584.41</v>
      </c>
      <c r="J9" s="116">
        <v>41883</v>
      </c>
      <c r="K9" s="116">
        <v>41883</v>
      </c>
      <c r="L9" s="116">
        <v>41883</v>
      </c>
      <c r="M9" s="116">
        <v>41883</v>
      </c>
    </row>
    <row r="10" spans="1:18" s="70" customFormat="1" x14ac:dyDescent="0.25">
      <c r="A10" s="157" t="s">
        <v>140</v>
      </c>
      <c r="B10" s="158"/>
      <c r="C10" s="159"/>
      <c r="D10" s="90" t="s">
        <v>95</v>
      </c>
      <c r="E10" s="85" t="e">
        <f t="shared" si="0"/>
        <v>#REF!</v>
      </c>
      <c r="F10" s="85" t="e">
        <f t="shared" si="0"/>
        <v>#REF!</v>
      </c>
      <c r="G10" s="85" t="e">
        <f t="shared" si="0"/>
        <v>#REF!</v>
      </c>
      <c r="H10" s="85" t="e">
        <f t="shared" si="0"/>
        <v>#REF!</v>
      </c>
      <c r="I10" s="85">
        <v>43584.41</v>
      </c>
      <c r="J10" s="85">
        <v>41883</v>
      </c>
      <c r="K10" s="85">
        <v>41883</v>
      </c>
      <c r="L10" s="85">
        <v>41883</v>
      </c>
      <c r="M10" s="85">
        <v>41883</v>
      </c>
      <c r="N10" s="87"/>
    </row>
    <row r="11" spans="1:18" s="70" customFormat="1" x14ac:dyDescent="0.25">
      <c r="A11" s="160">
        <v>3</v>
      </c>
      <c r="B11" s="161"/>
      <c r="C11" s="162"/>
      <c r="D11" s="84" t="s">
        <v>29</v>
      </c>
      <c r="E11" s="85" t="e">
        <f>E12+E18+E20</f>
        <v>#REF!</v>
      </c>
      <c r="F11" s="85" t="e">
        <f>F12+F18+F20</f>
        <v>#REF!</v>
      </c>
      <c r="G11" s="85" t="e">
        <f>G12+G18+G20</f>
        <v>#REF!</v>
      </c>
      <c r="H11" s="85" t="e">
        <f>H12+H18+H20</f>
        <v>#REF!</v>
      </c>
      <c r="I11" s="85">
        <v>43584.41</v>
      </c>
      <c r="J11" s="85">
        <v>41883</v>
      </c>
      <c r="K11" s="85">
        <v>41883</v>
      </c>
      <c r="L11" s="85">
        <v>41883</v>
      </c>
      <c r="M11" s="85">
        <v>41883</v>
      </c>
      <c r="N11" s="87"/>
    </row>
    <row r="12" spans="1:18" s="70" customFormat="1" x14ac:dyDescent="0.25">
      <c r="A12" s="163">
        <v>32</v>
      </c>
      <c r="B12" s="164"/>
      <c r="C12" s="165"/>
      <c r="D12" s="84" t="s">
        <v>31</v>
      </c>
      <c r="E12" s="85" t="e">
        <f>SUM(#REF!+#REF!+#REF!+#REF!)</f>
        <v>#REF!</v>
      </c>
      <c r="F12" s="85" t="e">
        <f>SUM(#REF!+#REF!+#REF!+#REF!)</f>
        <v>#REF!</v>
      </c>
      <c r="G12" s="85" t="e">
        <f>SUM(#REF!+#REF!+#REF!+#REF!)</f>
        <v>#REF!</v>
      </c>
      <c r="H12" s="85" t="e">
        <f t="shared" ref="H12:H17" si="1">G12/7.5345</f>
        <v>#REF!</v>
      </c>
      <c r="I12" s="85">
        <f>I8-I18</f>
        <v>42834.41</v>
      </c>
      <c r="J12" s="85">
        <v>41133</v>
      </c>
      <c r="K12" s="85">
        <v>41133</v>
      </c>
      <c r="L12" s="85">
        <v>41133</v>
      </c>
      <c r="M12" s="85">
        <v>41133</v>
      </c>
      <c r="N12" s="87"/>
    </row>
    <row r="13" spans="1:18" hidden="1" x14ac:dyDescent="0.25">
      <c r="A13" s="169">
        <v>3292</v>
      </c>
      <c r="B13" s="170"/>
      <c r="C13" s="171"/>
      <c r="D13" s="97" t="s">
        <v>109</v>
      </c>
      <c r="E13" s="98">
        <v>3733.2</v>
      </c>
      <c r="F13" s="98">
        <f t="shared" ref="F13:F17" si="2">E13/7.5345</f>
        <v>495.48078837348191</v>
      </c>
      <c r="G13" s="99">
        <v>3800</v>
      </c>
      <c r="H13" s="99">
        <f t="shared" si="1"/>
        <v>504.346671975579</v>
      </c>
      <c r="I13" s="99"/>
      <c r="J13" s="99"/>
      <c r="K13" s="99"/>
      <c r="L13" s="99"/>
      <c r="M13" s="99"/>
      <c r="N13" s="100"/>
    </row>
    <row r="14" spans="1:18" hidden="1" x14ac:dyDescent="0.25">
      <c r="A14" s="169">
        <v>3293</v>
      </c>
      <c r="B14" s="170"/>
      <c r="C14" s="171"/>
      <c r="D14" s="97" t="s">
        <v>110</v>
      </c>
      <c r="E14" s="98">
        <v>1042.94</v>
      </c>
      <c r="F14" s="98">
        <f t="shared" si="2"/>
        <v>138.42192580795009</v>
      </c>
      <c r="G14" s="99">
        <v>1000</v>
      </c>
      <c r="H14" s="99">
        <f t="shared" si="1"/>
        <v>132.72280841462606</v>
      </c>
      <c r="I14" s="99"/>
      <c r="J14" s="99"/>
      <c r="K14" s="99"/>
      <c r="L14" s="99"/>
      <c r="M14" s="99"/>
      <c r="N14" s="100"/>
      <c r="Q14" s="70"/>
      <c r="R14" s="70"/>
    </row>
    <row r="15" spans="1:18" hidden="1" x14ac:dyDescent="0.25">
      <c r="A15" s="169">
        <v>3294</v>
      </c>
      <c r="B15" s="170"/>
      <c r="C15" s="171"/>
      <c r="D15" s="97" t="s">
        <v>111</v>
      </c>
      <c r="E15" s="98">
        <v>1000</v>
      </c>
      <c r="F15" s="98">
        <f t="shared" si="2"/>
        <v>132.72280841462606</v>
      </c>
      <c r="G15" s="99">
        <v>1500</v>
      </c>
      <c r="H15" s="99">
        <f t="shared" si="1"/>
        <v>199.08421262193906</v>
      </c>
      <c r="I15" s="99"/>
      <c r="J15" s="99"/>
      <c r="K15" s="99"/>
      <c r="L15" s="99"/>
      <c r="M15" s="99"/>
      <c r="N15" s="100"/>
      <c r="Q15" s="70"/>
      <c r="R15" s="70"/>
    </row>
    <row r="16" spans="1:18" hidden="1" x14ac:dyDescent="0.25">
      <c r="A16" s="169">
        <v>3295</v>
      </c>
      <c r="B16" s="170"/>
      <c r="C16" s="171"/>
      <c r="D16" s="97" t="s">
        <v>112</v>
      </c>
      <c r="E16" s="98"/>
      <c r="F16" s="98"/>
      <c r="G16" s="99">
        <v>100</v>
      </c>
      <c r="H16" s="99">
        <f t="shared" si="1"/>
        <v>13.272280841462605</v>
      </c>
      <c r="I16" s="99"/>
      <c r="J16" s="99"/>
      <c r="K16" s="99"/>
      <c r="L16" s="99"/>
      <c r="M16" s="99"/>
      <c r="N16" s="100"/>
      <c r="Q16" s="70"/>
      <c r="R16" s="70"/>
    </row>
    <row r="17" spans="1:18" ht="25.5" hidden="1" x14ac:dyDescent="0.25">
      <c r="A17" s="169">
        <v>3299</v>
      </c>
      <c r="B17" s="170"/>
      <c r="C17" s="171"/>
      <c r="D17" s="97" t="s">
        <v>108</v>
      </c>
      <c r="E17" s="98">
        <v>1253.8599999999999</v>
      </c>
      <c r="F17" s="98">
        <f t="shared" si="2"/>
        <v>166.41582055876299</v>
      </c>
      <c r="G17" s="99">
        <v>1000</v>
      </c>
      <c r="H17" s="99">
        <f t="shared" si="1"/>
        <v>132.72280841462606</v>
      </c>
      <c r="I17" s="99"/>
      <c r="J17" s="99"/>
      <c r="K17" s="99"/>
      <c r="L17" s="99"/>
      <c r="M17" s="99"/>
      <c r="N17" s="100"/>
      <c r="Q17" s="70"/>
      <c r="R17" s="70"/>
    </row>
    <row r="18" spans="1:18" s="70" customFormat="1" x14ac:dyDescent="0.25">
      <c r="A18" s="163">
        <v>34</v>
      </c>
      <c r="B18" s="164"/>
      <c r="C18" s="165"/>
      <c r="D18" s="84" t="s">
        <v>66</v>
      </c>
      <c r="E18" s="85" t="e">
        <f>SUM(#REF!)</f>
        <v>#REF!</v>
      </c>
      <c r="F18" s="85" t="e">
        <f>SUM(#REF!)</f>
        <v>#REF!</v>
      </c>
      <c r="G18" s="85" t="e">
        <f>SUM(#REF!)</f>
        <v>#REF!</v>
      </c>
      <c r="H18" s="85" t="e">
        <f>SUM(#REF!)</f>
        <v>#REF!</v>
      </c>
      <c r="I18" s="85">
        <v>750</v>
      </c>
      <c r="J18" s="85">
        <v>750</v>
      </c>
      <c r="K18" s="85">
        <v>750</v>
      </c>
      <c r="L18" s="85">
        <v>750</v>
      </c>
      <c r="M18" s="85">
        <v>750</v>
      </c>
      <c r="N18" s="87"/>
    </row>
    <row r="19" spans="1:18" ht="25.5" hidden="1" x14ac:dyDescent="0.25">
      <c r="A19" s="169">
        <v>3431</v>
      </c>
      <c r="B19" s="170"/>
      <c r="C19" s="171"/>
      <c r="D19" s="97" t="s">
        <v>114</v>
      </c>
      <c r="E19" s="98">
        <v>4005</v>
      </c>
      <c r="F19" s="98">
        <f>E19/7.5345</f>
        <v>531.55484770057728</v>
      </c>
      <c r="G19" s="99">
        <v>4005</v>
      </c>
      <c r="H19" s="99">
        <f>G19/7.5345</f>
        <v>531.55484770057728</v>
      </c>
      <c r="I19" s="99"/>
      <c r="J19" s="99"/>
      <c r="K19" s="99"/>
      <c r="L19" s="99"/>
      <c r="M19" s="99"/>
      <c r="N19" s="100"/>
      <c r="Q19" s="70"/>
      <c r="R19" s="70"/>
    </row>
    <row r="20" spans="1:18" s="70" customFormat="1" ht="38.25" hidden="1" x14ac:dyDescent="0.25">
      <c r="A20" s="163">
        <v>37</v>
      </c>
      <c r="B20" s="164"/>
      <c r="C20" s="165"/>
      <c r="D20" s="84" t="s">
        <v>115</v>
      </c>
      <c r="E20" s="85">
        <f t="shared" ref="E20:H21" si="3">E21</f>
        <v>0</v>
      </c>
      <c r="F20" s="85">
        <f t="shared" si="3"/>
        <v>0</v>
      </c>
      <c r="G20" s="85">
        <f t="shared" si="3"/>
        <v>0</v>
      </c>
      <c r="H20" s="85">
        <f t="shared" si="3"/>
        <v>0</v>
      </c>
      <c r="I20" s="85"/>
      <c r="J20" s="85"/>
      <c r="K20" s="85"/>
      <c r="L20" s="85"/>
      <c r="M20" s="85"/>
      <c r="N20" s="87"/>
      <c r="P20" s="72"/>
      <c r="Q20" s="71"/>
      <c r="R20" s="71"/>
    </row>
    <row r="21" spans="1:18" s="70" customFormat="1" ht="25.5" hidden="1" x14ac:dyDescent="0.25">
      <c r="A21" s="163">
        <v>372</v>
      </c>
      <c r="B21" s="164"/>
      <c r="C21" s="165"/>
      <c r="D21" s="84" t="s">
        <v>116</v>
      </c>
      <c r="E21" s="85">
        <f t="shared" si="3"/>
        <v>0</v>
      </c>
      <c r="F21" s="85">
        <f t="shared" si="3"/>
        <v>0</v>
      </c>
      <c r="G21" s="85">
        <f t="shared" si="3"/>
        <v>0</v>
      </c>
      <c r="H21" s="85">
        <f t="shared" si="3"/>
        <v>0</v>
      </c>
      <c r="I21" s="85"/>
      <c r="J21" s="85"/>
      <c r="K21" s="85"/>
      <c r="L21" s="85"/>
      <c r="M21" s="85"/>
      <c r="N21" s="87"/>
      <c r="Q21" s="71"/>
      <c r="R21" s="71"/>
    </row>
    <row r="22" spans="1:18" ht="25.5" hidden="1" x14ac:dyDescent="0.25">
      <c r="A22" s="169">
        <v>3722</v>
      </c>
      <c r="B22" s="170"/>
      <c r="C22" s="171"/>
      <c r="D22" s="97" t="s">
        <v>67</v>
      </c>
      <c r="E22" s="101"/>
      <c r="F22" s="98"/>
      <c r="G22" s="99"/>
      <c r="H22" s="99"/>
      <c r="I22" s="99"/>
      <c r="J22" s="99"/>
      <c r="K22" s="99"/>
      <c r="L22" s="99"/>
      <c r="M22" s="99"/>
      <c r="N22" s="100"/>
      <c r="Q22" s="70"/>
      <c r="R22" s="70"/>
    </row>
    <row r="23" spans="1:18" s="118" customFormat="1" ht="38.25" x14ac:dyDescent="0.25">
      <c r="A23" s="166" t="s">
        <v>117</v>
      </c>
      <c r="B23" s="167"/>
      <c r="C23" s="168"/>
      <c r="D23" s="115" t="s">
        <v>118</v>
      </c>
      <c r="E23" s="116" t="e">
        <f t="shared" ref="E23:H25" si="4">E24</f>
        <v>#REF!</v>
      </c>
      <c r="F23" s="116" t="e">
        <f t="shared" si="4"/>
        <v>#REF!</v>
      </c>
      <c r="G23" s="116" t="e">
        <f t="shared" si="4"/>
        <v>#REF!</v>
      </c>
      <c r="H23" s="116" t="e">
        <f t="shared" si="4"/>
        <v>#REF!</v>
      </c>
      <c r="I23" s="116">
        <v>7508</v>
      </c>
      <c r="J23" s="116">
        <v>8297</v>
      </c>
      <c r="K23" s="116">
        <v>8297</v>
      </c>
      <c r="L23" s="116">
        <v>8297</v>
      </c>
      <c r="M23" s="116">
        <v>8297</v>
      </c>
    </row>
    <row r="24" spans="1:18" s="70" customFormat="1" x14ac:dyDescent="0.25">
      <c r="A24" s="157" t="s">
        <v>140</v>
      </c>
      <c r="B24" s="158"/>
      <c r="C24" s="159"/>
      <c r="D24" s="90" t="s">
        <v>95</v>
      </c>
      <c r="E24" s="85" t="e">
        <f t="shared" si="4"/>
        <v>#REF!</v>
      </c>
      <c r="F24" s="85" t="e">
        <f t="shared" si="4"/>
        <v>#REF!</v>
      </c>
      <c r="G24" s="85" t="e">
        <f t="shared" si="4"/>
        <v>#REF!</v>
      </c>
      <c r="H24" s="85" t="e">
        <f t="shared" si="4"/>
        <v>#REF!</v>
      </c>
      <c r="I24" s="85">
        <v>7508</v>
      </c>
      <c r="J24" s="85">
        <v>8297</v>
      </c>
      <c r="K24" s="85">
        <v>8297</v>
      </c>
      <c r="L24" s="85">
        <v>8297</v>
      </c>
      <c r="M24" s="85">
        <v>8297</v>
      </c>
      <c r="N24" s="87"/>
    </row>
    <row r="25" spans="1:18" s="70" customFormat="1" x14ac:dyDescent="0.25">
      <c r="A25" s="160">
        <v>3</v>
      </c>
      <c r="B25" s="161"/>
      <c r="C25" s="162"/>
      <c r="D25" s="84" t="s">
        <v>29</v>
      </c>
      <c r="E25" s="85" t="e">
        <f t="shared" si="4"/>
        <v>#REF!</v>
      </c>
      <c r="F25" s="85" t="e">
        <f t="shared" si="4"/>
        <v>#REF!</v>
      </c>
      <c r="G25" s="85" t="e">
        <f t="shared" si="4"/>
        <v>#REF!</v>
      </c>
      <c r="H25" s="85" t="e">
        <f t="shared" si="4"/>
        <v>#REF!</v>
      </c>
      <c r="I25" s="85">
        <v>7508</v>
      </c>
      <c r="J25" s="85">
        <v>8297</v>
      </c>
      <c r="K25" s="85">
        <v>8297</v>
      </c>
      <c r="L25" s="85">
        <v>8297</v>
      </c>
      <c r="M25" s="85">
        <v>8297</v>
      </c>
      <c r="N25" s="87"/>
    </row>
    <row r="26" spans="1:18" s="70" customFormat="1" x14ac:dyDescent="0.25">
      <c r="A26" s="163">
        <v>32</v>
      </c>
      <c r="B26" s="164"/>
      <c r="C26" s="165"/>
      <c r="D26" s="84" t="s">
        <v>31</v>
      </c>
      <c r="E26" s="85" t="e">
        <f>#REF!+#REF!</f>
        <v>#REF!</v>
      </c>
      <c r="F26" s="85" t="e">
        <f>#REF!+#REF!</f>
        <v>#REF!</v>
      </c>
      <c r="G26" s="85" t="e">
        <f>#REF!+#REF!</f>
        <v>#REF!</v>
      </c>
      <c r="H26" s="85" t="e">
        <f>#REF!+#REF!</f>
        <v>#REF!</v>
      </c>
      <c r="I26" s="85">
        <v>7508</v>
      </c>
      <c r="J26" s="85">
        <v>8297</v>
      </c>
      <c r="K26" s="85">
        <v>8297</v>
      </c>
      <c r="L26" s="85">
        <v>8297</v>
      </c>
      <c r="M26" s="85">
        <v>8297</v>
      </c>
      <c r="N26" s="87"/>
    </row>
    <row r="27" spans="1:18" ht="25.5" hidden="1" x14ac:dyDescent="0.25">
      <c r="A27" s="169">
        <v>3232</v>
      </c>
      <c r="B27" s="170"/>
      <c r="C27" s="171"/>
      <c r="D27" s="97" t="s">
        <v>120</v>
      </c>
      <c r="E27" s="98">
        <v>58478.04</v>
      </c>
      <c r="F27" s="98">
        <f>E27/7.5345</f>
        <v>7761.3696993828389</v>
      </c>
      <c r="G27" s="99">
        <v>60000</v>
      </c>
      <c r="H27" s="99">
        <f>G27/7.5345</f>
        <v>7963.3685048775624</v>
      </c>
      <c r="I27" s="99"/>
      <c r="J27" s="99"/>
      <c r="K27" s="99"/>
      <c r="L27" s="99"/>
      <c r="M27" s="99"/>
      <c r="N27" s="100"/>
      <c r="Q27" s="70"/>
      <c r="R27" s="70"/>
    </row>
    <row r="28" spans="1:18" hidden="1" x14ac:dyDescent="0.25">
      <c r="A28" s="169">
        <v>3237</v>
      </c>
      <c r="B28" s="170"/>
      <c r="C28" s="171"/>
      <c r="D28" s="97" t="s">
        <v>106</v>
      </c>
      <c r="E28" s="98"/>
      <c r="F28" s="98"/>
      <c r="G28" s="99">
        <v>100</v>
      </c>
      <c r="H28" s="99">
        <f>G28/7.5345</f>
        <v>13.272280841462605</v>
      </c>
      <c r="I28" s="99"/>
      <c r="J28" s="99"/>
      <c r="K28" s="99"/>
      <c r="L28" s="99"/>
      <c r="M28" s="99"/>
      <c r="N28" s="100"/>
      <c r="Q28" s="70"/>
      <c r="R28" s="70"/>
    </row>
    <row r="29" spans="1:18" s="70" customFormat="1" hidden="1" x14ac:dyDescent="0.25">
      <c r="A29" s="160" t="s">
        <v>121</v>
      </c>
      <c r="B29" s="161"/>
      <c r="C29" s="162"/>
      <c r="D29" s="84" t="s">
        <v>122</v>
      </c>
      <c r="E29" s="85">
        <f t="shared" ref="E29:H33" si="5">E30</f>
        <v>0</v>
      </c>
      <c r="F29" s="85">
        <f t="shared" si="5"/>
        <v>0</v>
      </c>
      <c r="G29" s="85">
        <f t="shared" si="5"/>
        <v>0</v>
      </c>
      <c r="H29" s="85">
        <f t="shared" si="5"/>
        <v>0</v>
      </c>
      <c r="I29" s="85"/>
      <c r="J29" s="85"/>
      <c r="K29" s="85"/>
      <c r="L29" s="85"/>
      <c r="M29" s="85"/>
      <c r="N29" s="87"/>
    </row>
    <row r="30" spans="1:18" s="70" customFormat="1" hidden="1" x14ac:dyDescent="0.25">
      <c r="A30" s="157" t="s">
        <v>86</v>
      </c>
      <c r="B30" s="158"/>
      <c r="C30" s="159"/>
      <c r="D30" s="90" t="s">
        <v>95</v>
      </c>
      <c r="E30" s="85">
        <f t="shared" si="5"/>
        <v>0</v>
      </c>
      <c r="F30" s="85">
        <f t="shared" si="5"/>
        <v>0</v>
      </c>
      <c r="G30" s="85">
        <f t="shared" si="5"/>
        <v>0</v>
      </c>
      <c r="H30" s="85">
        <f t="shared" si="5"/>
        <v>0</v>
      </c>
      <c r="I30" s="85"/>
      <c r="J30" s="85"/>
      <c r="K30" s="85"/>
      <c r="L30" s="85"/>
      <c r="M30" s="85"/>
      <c r="N30" s="87"/>
    </row>
    <row r="31" spans="1:18" s="70" customFormat="1" hidden="1" x14ac:dyDescent="0.25">
      <c r="A31" s="160">
        <v>3</v>
      </c>
      <c r="B31" s="161"/>
      <c r="C31" s="162"/>
      <c r="D31" s="84" t="s">
        <v>29</v>
      </c>
      <c r="E31" s="85">
        <f t="shared" si="5"/>
        <v>0</v>
      </c>
      <c r="F31" s="85">
        <f t="shared" si="5"/>
        <v>0</v>
      </c>
      <c r="G31" s="85">
        <f t="shared" si="5"/>
        <v>0</v>
      </c>
      <c r="H31" s="85">
        <f t="shared" si="5"/>
        <v>0</v>
      </c>
      <c r="I31" s="85"/>
      <c r="J31" s="85"/>
      <c r="K31" s="85"/>
      <c r="L31" s="85"/>
      <c r="M31" s="85"/>
      <c r="N31" s="87"/>
      <c r="Q31" s="71"/>
      <c r="R31" s="71"/>
    </row>
    <row r="32" spans="1:18" s="70" customFormat="1" hidden="1" x14ac:dyDescent="0.25">
      <c r="A32" s="163">
        <v>32</v>
      </c>
      <c r="B32" s="164"/>
      <c r="C32" s="165"/>
      <c r="D32" s="84" t="s">
        <v>31</v>
      </c>
      <c r="E32" s="85">
        <f t="shared" si="5"/>
        <v>0</v>
      </c>
      <c r="F32" s="85">
        <f t="shared" si="5"/>
        <v>0</v>
      </c>
      <c r="G32" s="85">
        <f t="shared" si="5"/>
        <v>0</v>
      </c>
      <c r="H32" s="85">
        <f t="shared" si="5"/>
        <v>0</v>
      </c>
      <c r="I32" s="85"/>
      <c r="J32" s="85"/>
      <c r="K32" s="85"/>
      <c r="L32" s="85"/>
      <c r="M32" s="85"/>
      <c r="N32" s="87"/>
    </row>
    <row r="33" spans="1:18" s="70" customFormat="1" hidden="1" x14ac:dyDescent="0.25">
      <c r="A33" s="163">
        <v>322</v>
      </c>
      <c r="B33" s="164"/>
      <c r="C33" s="165"/>
      <c r="D33" s="84" t="s">
        <v>98</v>
      </c>
      <c r="E33" s="85">
        <f t="shared" si="5"/>
        <v>0</v>
      </c>
      <c r="F33" s="85">
        <f t="shared" si="5"/>
        <v>0</v>
      </c>
      <c r="G33" s="85">
        <f t="shared" si="5"/>
        <v>0</v>
      </c>
      <c r="H33" s="85">
        <f t="shared" si="5"/>
        <v>0</v>
      </c>
      <c r="I33" s="85"/>
      <c r="J33" s="85"/>
      <c r="K33" s="85"/>
      <c r="L33" s="85"/>
      <c r="M33" s="85"/>
      <c r="N33" s="87"/>
      <c r="Q33" s="71"/>
      <c r="R33" s="71"/>
    </row>
    <row r="34" spans="1:18" hidden="1" x14ac:dyDescent="0.25">
      <c r="A34" s="169">
        <v>3223</v>
      </c>
      <c r="B34" s="170"/>
      <c r="C34" s="171"/>
      <c r="D34" s="97" t="s">
        <v>101</v>
      </c>
      <c r="E34" s="98"/>
      <c r="F34" s="98"/>
      <c r="G34" s="99"/>
      <c r="H34" s="99"/>
      <c r="I34" s="99"/>
      <c r="J34" s="99"/>
      <c r="K34" s="99"/>
      <c r="L34" s="99"/>
      <c r="M34" s="99"/>
      <c r="N34" s="100"/>
      <c r="Q34" s="73"/>
      <c r="R34" s="73"/>
    </row>
    <row r="35" spans="1:18" s="118" customFormat="1" x14ac:dyDescent="0.25">
      <c r="A35" s="166" t="s">
        <v>123</v>
      </c>
      <c r="B35" s="167"/>
      <c r="C35" s="168"/>
      <c r="D35" s="115" t="s">
        <v>124</v>
      </c>
      <c r="E35" s="116" t="e">
        <f t="shared" ref="E35:H37" si="6">E36</f>
        <v>#REF!</v>
      </c>
      <c r="F35" s="116" t="e">
        <f t="shared" si="6"/>
        <v>#REF!</v>
      </c>
      <c r="G35" s="116" t="e">
        <f t="shared" si="6"/>
        <v>#REF!</v>
      </c>
      <c r="H35" s="116" t="e">
        <f t="shared" si="6"/>
        <v>#REF!</v>
      </c>
      <c r="I35" s="116">
        <v>531</v>
      </c>
      <c r="J35" s="116">
        <v>531</v>
      </c>
      <c r="K35" s="116">
        <v>531</v>
      </c>
      <c r="L35" s="116">
        <v>531</v>
      </c>
      <c r="M35" s="116">
        <v>531</v>
      </c>
    </row>
    <row r="36" spans="1:18" s="70" customFormat="1" x14ac:dyDescent="0.25">
      <c r="A36" s="157" t="s">
        <v>86</v>
      </c>
      <c r="B36" s="158"/>
      <c r="C36" s="159"/>
      <c r="D36" s="90" t="s">
        <v>95</v>
      </c>
      <c r="E36" s="85" t="e">
        <f t="shared" si="6"/>
        <v>#REF!</v>
      </c>
      <c r="F36" s="85" t="e">
        <f t="shared" si="6"/>
        <v>#REF!</v>
      </c>
      <c r="G36" s="85" t="e">
        <f t="shared" si="6"/>
        <v>#REF!</v>
      </c>
      <c r="H36" s="85" t="e">
        <f t="shared" si="6"/>
        <v>#REF!</v>
      </c>
      <c r="I36" s="85">
        <v>531</v>
      </c>
      <c r="J36" s="85">
        <v>531</v>
      </c>
      <c r="K36" s="85">
        <v>531</v>
      </c>
      <c r="L36" s="85">
        <v>531</v>
      </c>
      <c r="M36" s="85">
        <v>531</v>
      </c>
      <c r="N36" s="87"/>
    </row>
    <row r="37" spans="1:18" s="70" customFormat="1" x14ac:dyDescent="0.25">
      <c r="A37" s="160">
        <v>3</v>
      </c>
      <c r="B37" s="161"/>
      <c r="C37" s="162"/>
      <c r="D37" s="84" t="s">
        <v>29</v>
      </c>
      <c r="E37" s="85" t="e">
        <f t="shared" si="6"/>
        <v>#REF!</v>
      </c>
      <c r="F37" s="85" t="e">
        <f t="shared" si="6"/>
        <v>#REF!</v>
      </c>
      <c r="G37" s="85" t="e">
        <f t="shared" si="6"/>
        <v>#REF!</v>
      </c>
      <c r="H37" s="85" t="e">
        <f t="shared" si="6"/>
        <v>#REF!</v>
      </c>
      <c r="I37" s="85">
        <v>531</v>
      </c>
      <c r="J37" s="85">
        <v>531</v>
      </c>
      <c r="K37" s="85">
        <v>531</v>
      </c>
      <c r="L37" s="85">
        <v>531</v>
      </c>
      <c r="M37" s="85">
        <v>531</v>
      </c>
      <c r="N37" s="87"/>
    </row>
    <row r="38" spans="1:18" s="70" customFormat="1" x14ac:dyDescent="0.25">
      <c r="A38" s="163">
        <v>32</v>
      </c>
      <c r="B38" s="164"/>
      <c r="C38" s="165"/>
      <c r="D38" s="84" t="s">
        <v>31</v>
      </c>
      <c r="E38" s="85" t="e">
        <f>#REF!</f>
        <v>#REF!</v>
      </c>
      <c r="F38" s="85" t="e">
        <f>#REF!</f>
        <v>#REF!</v>
      </c>
      <c r="G38" s="85" t="e">
        <f>#REF!</f>
        <v>#REF!</v>
      </c>
      <c r="H38" s="85" t="e">
        <f>#REF!</f>
        <v>#REF!</v>
      </c>
      <c r="I38" s="85">
        <v>531</v>
      </c>
      <c r="J38" s="85">
        <v>531</v>
      </c>
      <c r="K38" s="85">
        <v>531</v>
      </c>
      <c r="L38" s="85">
        <v>531</v>
      </c>
      <c r="M38" s="85">
        <v>531</v>
      </c>
      <c r="N38" s="87"/>
    </row>
    <row r="39" spans="1:18" hidden="1" x14ac:dyDescent="0.25">
      <c r="A39" s="169">
        <v>3237</v>
      </c>
      <c r="B39" s="170"/>
      <c r="C39" s="171"/>
      <c r="D39" s="97" t="s">
        <v>106</v>
      </c>
      <c r="E39" s="98">
        <v>3913.04</v>
      </c>
      <c r="F39" s="98">
        <f>E39/7.5345</f>
        <v>519.34965823876826</v>
      </c>
      <c r="G39" s="99">
        <v>3913</v>
      </c>
      <c r="H39" s="99">
        <f>G39/7.5345</f>
        <v>519.34434932643171</v>
      </c>
      <c r="I39" s="112"/>
      <c r="J39" s="99"/>
      <c r="K39" s="99"/>
      <c r="L39" s="99"/>
      <c r="M39" s="99"/>
      <c r="N39" s="100"/>
    </row>
    <row r="40" spans="1:18" s="70" customFormat="1" hidden="1" x14ac:dyDescent="0.25">
      <c r="A40" s="160" t="s">
        <v>125</v>
      </c>
      <c r="B40" s="161"/>
      <c r="C40" s="162"/>
      <c r="D40" s="84" t="s">
        <v>126</v>
      </c>
      <c r="E40" s="85">
        <f t="shared" ref="E40:H41" si="7">E41</f>
        <v>134377.95000000001</v>
      </c>
      <c r="F40" s="85">
        <f t="shared" si="7"/>
        <v>37753.139370893892</v>
      </c>
      <c r="G40" s="85">
        <f t="shared" si="7"/>
        <v>0</v>
      </c>
      <c r="H40" s="85">
        <f t="shared" si="7"/>
        <v>0</v>
      </c>
      <c r="I40" s="111"/>
      <c r="J40" s="85"/>
      <c r="K40" s="85"/>
      <c r="L40" s="85"/>
      <c r="M40" s="85"/>
      <c r="N40" s="87"/>
    </row>
    <row r="41" spans="1:18" s="70" customFormat="1" hidden="1" x14ac:dyDescent="0.25">
      <c r="A41" s="157" t="s">
        <v>86</v>
      </c>
      <c r="B41" s="158"/>
      <c r="C41" s="159"/>
      <c r="D41" s="90" t="s">
        <v>95</v>
      </c>
      <c r="E41" s="85">
        <f t="shared" si="7"/>
        <v>134377.95000000001</v>
      </c>
      <c r="F41" s="85">
        <f t="shared" si="7"/>
        <v>37753.139370893892</v>
      </c>
      <c r="G41" s="85">
        <f t="shared" si="7"/>
        <v>0</v>
      </c>
      <c r="H41" s="85">
        <f t="shared" si="7"/>
        <v>0</v>
      </c>
      <c r="I41" s="111"/>
      <c r="J41" s="85"/>
      <c r="K41" s="85"/>
      <c r="L41" s="85"/>
      <c r="M41" s="85"/>
      <c r="N41" s="87"/>
    </row>
    <row r="42" spans="1:18" s="70" customFormat="1" hidden="1" x14ac:dyDescent="0.25">
      <c r="A42" s="160">
        <v>3</v>
      </c>
      <c r="B42" s="161"/>
      <c r="C42" s="162"/>
      <c r="D42" s="84" t="s">
        <v>29</v>
      </c>
      <c r="E42" s="85">
        <f t="shared" ref="E42:H42" si="8">E43+E50</f>
        <v>134377.95000000001</v>
      </c>
      <c r="F42" s="85">
        <f t="shared" si="8"/>
        <v>37753.139370893892</v>
      </c>
      <c r="G42" s="85">
        <f t="shared" si="8"/>
        <v>0</v>
      </c>
      <c r="H42" s="85">
        <f t="shared" si="8"/>
        <v>0</v>
      </c>
      <c r="I42" s="111"/>
      <c r="J42" s="85"/>
      <c r="K42" s="85"/>
      <c r="L42" s="85"/>
      <c r="M42" s="85"/>
      <c r="N42" s="87"/>
    </row>
    <row r="43" spans="1:18" s="70" customFormat="1" hidden="1" x14ac:dyDescent="0.25">
      <c r="A43" s="163">
        <v>31</v>
      </c>
      <c r="B43" s="164"/>
      <c r="C43" s="165"/>
      <c r="D43" s="84" t="s">
        <v>30</v>
      </c>
      <c r="E43" s="85">
        <f t="shared" ref="E43:H43" si="9">E44+E46+E48</f>
        <v>128991.39</v>
      </c>
      <c r="F43" s="85">
        <v>37038.22</v>
      </c>
      <c r="G43" s="85">
        <f t="shared" si="9"/>
        <v>0</v>
      </c>
      <c r="H43" s="85">
        <f t="shared" si="9"/>
        <v>0</v>
      </c>
      <c r="I43" s="111"/>
      <c r="J43" s="85"/>
      <c r="K43" s="85"/>
      <c r="L43" s="85"/>
      <c r="M43" s="85"/>
      <c r="N43" s="87"/>
    </row>
    <row r="44" spans="1:18" s="70" customFormat="1" hidden="1" x14ac:dyDescent="0.25">
      <c r="A44" s="163">
        <v>311</v>
      </c>
      <c r="B44" s="164"/>
      <c r="C44" s="165"/>
      <c r="D44" s="84" t="s">
        <v>127</v>
      </c>
      <c r="E44" s="85">
        <f t="shared" ref="E44:H44" si="10">E45</f>
        <v>104460.64</v>
      </c>
      <c r="F44" s="85">
        <f t="shared" si="10"/>
        <v>13864.309509589222</v>
      </c>
      <c r="G44" s="85">
        <f t="shared" si="10"/>
        <v>0</v>
      </c>
      <c r="H44" s="85">
        <f t="shared" si="10"/>
        <v>0</v>
      </c>
      <c r="I44" s="111"/>
      <c r="J44" s="85"/>
      <c r="K44" s="85"/>
      <c r="L44" s="85"/>
      <c r="M44" s="85"/>
      <c r="N44" s="87"/>
    </row>
    <row r="45" spans="1:18" hidden="1" x14ac:dyDescent="0.25">
      <c r="A45" s="169">
        <v>3111</v>
      </c>
      <c r="B45" s="170"/>
      <c r="C45" s="171"/>
      <c r="D45" s="97" t="s">
        <v>128</v>
      </c>
      <c r="E45" s="98">
        <v>104460.64</v>
      </c>
      <c r="F45" s="98">
        <f>E45/7.5345</f>
        <v>13864.309509589222</v>
      </c>
      <c r="G45" s="98"/>
      <c r="H45" s="98"/>
      <c r="I45" s="101"/>
      <c r="J45" s="98"/>
      <c r="K45" s="98"/>
      <c r="L45" s="98"/>
      <c r="M45" s="98"/>
      <c r="N45" s="100"/>
    </row>
    <row r="46" spans="1:18" s="70" customFormat="1" hidden="1" x14ac:dyDescent="0.25">
      <c r="A46" s="163">
        <v>312</v>
      </c>
      <c r="B46" s="164"/>
      <c r="C46" s="165"/>
      <c r="D46" s="84" t="s">
        <v>129</v>
      </c>
      <c r="E46" s="85">
        <v>3375</v>
      </c>
      <c r="F46" s="85">
        <f t="shared" ref="F46:F51" si="11">E46/7.5345</f>
        <v>447.93947839936288</v>
      </c>
      <c r="G46" s="85">
        <f t="shared" ref="G46:H46" si="12">G47</f>
        <v>0</v>
      </c>
      <c r="H46" s="85">
        <f t="shared" si="12"/>
        <v>0</v>
      </c>
      <c r="I46" s="111"/>
      <c r="J46" s="85"/>
      <c r="K46" s="85"/>
      <c r="L46" s="85"/>
      <c r="M46" s="85"/>
      <c r="N46" s="87"/>
    </row>
    <row r="47" spans="1:18" hidden="1" x14ac:dyDescent="0.25">
      <c r="A47" s="169">
        <v>3121</v>
      </c>
      <c r="B47" s="170"/>
      <c r="C47" s="171"/>
      <c r="D47" s="97" t="s">
        <v>129</v>
      </c>
      <c r="E47" s="98">
        <v>3375</v>
      </c>
      <c r="F47" s="98">
        <f t="shared" si="11"/>
        <v>447.93947839936288</v>
      </c>
      <c r="G47" s="98"/>
      <c r="H47" s="98"/>
      <c r="I47" s="101"/>
      <c r="J47" s="98"/>
      <c r="K47" s="98"/>
      <c r="L47" s="98"/>
      <c r="M47" s="98"/>
      <c r="N47" s="100"/>
    </row>
    <row r="48" spans="1:18" s="70" customFormat="1" hidden="1" x14ac:dyDescent="0.25">
      <c r="A48" s="163">
        <v>313</v>
      </c>
      <c r="B48" s="164"/>
      <c r="C48" s="165"/>
      <c r="D48" s="84" t="s">
        <v>130</v>
      </c>
      <c r="E48" s="85">
        <f t="shared" ref="E48:H48" si="13">E49</f>
        <v>21155.75</v>
      </c>
      <c r="F48" s="85">
        <f t="shared" si="11"/>
        <v>2807.8505541177251</v>
      </c>
      <c r="G48" s="85">
        <f t="shared" si="13"/>
        <v>0</v>
      </c>
      <c r="H48" s="85">
        <f t="shared" si="13"/>
        <v>0</v>
      </c>
      <c r="I48" s="111"/>
      <c r="J48" s="85"/>
      <c r="K48" s="85"/>
      <c r="L48" s="85"/>
      <c r="M48" s="85"/>
      <c r="N48" s="87"/>
    </row>
    <row r="49" spans="1:14" ht="25.5" hidden="1" x14ac:dyDescent="0.25">
      <c r="A49" s="169">
        <v>3132</v>
      </c>
      <c r="B49" s="170"/>
      <c r="C49" s="171"/>
      <c r="D49" s="97" t="s">
        <v>131</v>
      </c>
      <c r="E49" s="98">
        <v>21155.75</v>
      </c>
      <c r="F49" s="98">
        <f t="shared" si="11"/>
        <v>2807.8505541177251</v>
      </c>
      <c r="G49" s="98"/>
      <c r="H49" s="98"/>
      <c r="I49" s="101"/>
      <c r="J49" s="98"/>
      <c r="K49" s="98"/>
      <c r="L49" s="98"/>
      <c r="M49" s="98"/>
      <c r="N49" s="100"/>
    </row>
    <row r="50" spans="1:14" s="70" customFormat="1" hidden="1" x14ac:dyDescent="0.25">
      <c r="A50" s="163">
        <v>32</v>
      </c>
      <c r="B50" s="164"/>
      <c r="C50" s="165"/>
      <c r="D50" s="84" t="s">
        <v>132</v>
      </c>
      <c r="E50" s="85">
        <f t="shared" ref="E50:H50" si="14">E51</f>
        <v>5386.56</v>
      </c>
      <c r="F50" s="85">
        <f t="shared" si="11"/>
        <v>714.91937089388807</v>
      </c>
      <c r="G50" s="85">
        <f t="shared" si="14"/>
        <v>0</v>
      </c>
      <c r="H50" s="85">
        <f t="shared" si="14"/>
        <v>0</v>
      </c>
      <c r="I50" s="111"/>
      <c r="J50" s="85"/>
      <c r="K50" s="85"/>
      <c r="L50" s="85"/>
      <c r="M50" s="85"/>
      <c r="N50" s="87"/>
    </row>
    <row r="51" spans="1:14" s="70" customFormat="1" hidden="1" x14ac:dyDescent="0.25">
      <c r="A51" s="163">
        <v>321</v>
      </c>
      <c r="B51" s="164"/>
      <c r="C51" s="165"/>
      <c r="D51" s="84" t="s">
        <v>96</v>
      </c>
      <c r="E51" s="85">
        <f t="shared" ref="E51:H51" si="15">E52+E53</f>
        <v>5386.56</v>
      </c>
      <c r="F51" s="85">
        <f t="shared" si="11"/>
        <v>714.91937089388807</v>
      </c>
      <c r="G51" s="85">
        <f t="shared" si="15"/>
        <v>0</v>
      </c>
      <c r="H51" s="85">
        <f t="shared" si="15"/>
        <v>0</v>
      </c>
      <c r="I51" s="111"/>
      <c r="J51" s="85"/>
      <c r="K51" s="85"/>
      <c r="L51" s="85"/>
      <c r="M51" s="85"/>
      <c r="N51" s="87"/>
    </row>
    <row r="52" spans="1:14" hidden="1" x14ac:dyDescent="0.25">
      <c r="A52" s="169">
        <v>3211</v>
      </c>
      <c r="B52" s="170"/>
      <c r="C52" s="171"/>
      <c r="D52" s="97" t="s">
        <v>97</v>
      </c>
      <c r="E52" s="98"/>
      <c r="F52" s="98"/>
      <c r="G52" s="98"/>
      <c r="H52" s="98"/>
      <c r="I52" s="101"/>
      <c r="J52" s="98"/>
      <c r="K52" s="98"/>
      <c r="L52" s="98"/>
      <c r="M52" s="98"/>
      <c r="N52" s="100"/>
    </row>
    <row r="53" spans="1:14" ht="25.5" hidden="1" x14ac:dyDescent="0.25">
      <c r="A53" s="169">
        <v>3212</v>
      </c>
      <c r="B53" s="170"/>
      <c r="C53" s="171"/>
      <c r="D53" s="97" t="s">
        <v>133</v>
      </c>
      <c r="E53" s="98">
        <v>5386.56</v>
      </c>
      <c r="F53" s="98">
        <f>E53/7.5345</f>
        <v>714.91937089388807</v>
      </c>
      <c r="G53" s="98"/>
      <c r="H53" s="98"/>
      <c r="I53" s="101"/>
      <c r="J53" s="98"/>
      <c r="K53" s="98"/>
      <c r="L53" s="98"/>
      <c r="M53" s="98"/>
      <c r="N53" s="100"/>
    </row>
    <row r="54" spans="1:14" s="70" customFormat="1" hidden="1" x14ac:dyDescent="0.25">
      <c r="A54" s="160" t="s">
        <v>134</v>
      </c>
      <c r="B54" s="161"/>
      <c r="C54" s="162"/>
      <c r="D54" s="84" t="s">
        <v>135</v>
      </c>
      <c r="E54" s="85">
        <f t="shared" ref="E54:H55" si="16">E55</f>
        <v>0</v>
      </c>
      <c r="F54" s="85">
        <f t="shared" si="16"/>
        <v>0</v>
      </c>
      <c r="G54" s="85">
        <f t="shared" si="16"/>
        <v>65501.442370000004</v>
      </c>
      <c r="H54" s="85">
        <f t="shared" si="16"/>
        <v>8693.5399999999991</v>
      </c>
      <c r="I54" s="111"/>
      <c r="J54" s="85"/>
      <c r="K54" s="85"/>
      <c r="L54" s="85"/>
      <c r="M54" s="85"/>
      <c r="N54" s="87"/>
    </row>
    <row r="55" spans="1:14" s="70" customFormat="1" hidden="1" x14ac:dyDescent="0.25">
      <c r="A55" s="157" t="s">
        <v>86</v>
      </c>
      <c r="B55" s="158"/>
      <c r="C55" s="159"/>
      <c r="D55" s="90" t="s">
        <v>95</v>
      </c>
      <c r="E55" s="85">
        <f t="shared" si="16"/>
        <v>0</v>
      </c>
      <c r="F55" s="85">
        <f t="shared" si="16"/>
        <v>0</v>
      </c>
      <c r="G55" s="85">
        <f t="shared" si="16"/>
        <v>65501.442370000004</v>
      </c>
      <c r="H55" s="85">
        <f t="shared" si="16"/>
        <v>8693.5399999999991</v>
      </c>
      <c r="I55" s="111"/>
      <c r="J55" s="85"/>
      <c r="K55" s="85"/>
      <c r="L55" s="85"/>
      <c r="M55" s="85"/>
      <c r="N55" s="87"/>
    </row>
    <row r="56" spans="1:14" s="70" customFormat="1" hidden="1" x14ac:dyDescent="0.25">
      <c r="A56" s="160">
        <v>3</v>
      </c>
      <c r="B56" s="161"/>
      <c r="C56" s="162"/>
      <c r="D56" s="84" t="s">
        <v>29</v>
      </c>
      <c r="E56" s="85">
        <f t="shared" ref="E56:H56" si="17">E57+E64</f>
        <v>0</v>
      </c>
      <c r="F56" s="85">
        <f t="shared" si="17"/>
        <v>0</v>
      </c>
      <c r="G56" s="85">
        <f t="shared" si="17"/>
        <v>65501.442370000004</v>
      </c>
      <c r="H56" s="85">
        <f t="shared" si="17"/>
        <v>8693.5399999999991</v>
      </c>
      <c r="I56" s="111"/>
      <c r="J56" s="85"/>
      <c r="K56" s="85"/>
      <c r="L56" s="85"/>
      <c r="M56" s="85"/>
      <c r="N56" s="87"/>
    </row>
    <row r="57" spans="1:14" s="70" customFormat="1" hidden="1" x14ac:dyDescent="0.25">
      <c r="A57" s="163">
        <v>31</v>
      </c>
      <c r="B57" s="164"/>
      <c r="C57" s="165"/>
      <c r="D57" s="84" t="s">
        <v>30</v>
      </c>
      <c r="E57" s="85">
        <f t="shared" ref="E57:F57" si="18">E58+E60+E62</f>
        <v>0</v>
      </c>
      <c r="F57" s="85">
        <f t="shared" si="18"/>
        <v>0</v>
      </c>
      <c r="G57" s="85">
        <v>62808.160000000003</v>
      </c>
      <c r="H57" s="85">
        <v>8336.08</v>
      </c>
      <c r="I57" s="111"/>
      <c r="J57" s="85"/>
      <c r="K57" s="85"/>
      <c r="L57" s="85"/>
      <c r="M57" s="85"/>
      <c r="N57" s="87"/>
    </row>
    <row r="58" spans="1:14" s="70" customFormat="1" hidden="1" x14ac:dyDescent="0.25">
      <c r="A58" s="163">
        <v>311</v>
      </c>
      <c r="B58" s="164"/>
      <c r="C58" s="165"/>
      <c r="D58" s="84" t="s">
        <v>127</v>
      </c>
      <c r="E58" s="85">
        <f t="shared" ref="E58:H58" si="19">E59</f>
        <v>0</v>
      </c>
      <c r="F58" s="85">
        <f t="shared" si="19"/>
        <v>0</v>
      </c>
      <c r="G58" s="85">
        <f t="shared" si="19"/>
        <v>52230.321847500003</v>
      </c>
      <c r="H58" s="85">
        <f t="shared" si="19"/>
        <v>6932.1549999999997</v>
      </c>
      <c r="I58" s="111"/>
      <c r="J58" s="85"/>
      <c r="K58" s="85"/>
      <c r="L58" s="85"/>
      <c r="M58" s="85"/>
      <c r="N58" s="87"/>
    </row>
    <row r="59" spans="1:14" hidden="1" x14ac:dyDescent="0.25">
      <c r="A59" s="169">
        <v>3111</v>
      </c>
      <c r="B59" s="170"/>
      <c r="C59" s="171"/>
      <c r="D59" s="97" t="s">
        <v>128</v>
      </c>
      <c r="E59" s="98"/>
      <c r="F59" s="98">
        <f>E59/7.5345</f>
        <v>0</v>
      </c>
      <c r="G59" s="98">
        <f>H59*7.5345</f>
        <v>52230.321847500003</v>
      </c>
      <c r="H59" s="98">
        <v>6932.1549999999997</v>
      </c>
      <c r="I59" s="101"/>
      <c r="J59" s="98"/>
      <c r="K59" s="98"/>
      <c r="L59" s="98"/>
      <c r="M59" s="98"/>
      <c r="N59" s="100"/>
    </row>
    <row r="60" spans="1:14" s="70" customFormat="1" hidden="1" x14ac:dyDescent="0.25">
      <c r="A60" s="163">
        <v>312</v>
      </c>
      <c r="B60" s="164"/>
      <c r="C60" s="165"/>
      <c r="D60" s="84" t="s">
        <v>129</v>
      </c>
      <c r="E60" s="85">
        <f t="shared" ref="E60:F60" si="20">E61</f>
        <v>0</v>
      </c>
      <c r="F60" s="85">
        <f t="shared" si="20"/>
        <v>0</v>
      </c>
      <c r="G60" s="85">
        <f>H60*7.5345</f>
        <v>26115.179760000003</v>
      </c>
      <c r="H60" s="85">
        <v>3466.08</v>
      </c>
      <c r="I60" s="111"/>
      <c r="J60" s="85"/>
      <c r="K60" s="85"/>
      <c r="L60" s="85"/>
      <c r="M60" s="85"/>
      <c r="N60" s="87"/>
    </row>
    <row r="61" spans="1:14" hidden="1" x14ac:dyDescent="0.25">
      <c r="A61" s="169">
        <v>3121</v>
      </c>
      <c r="B61" s="170"/>
      <c r="C61" s="171"/>
      <c r="D61" s="97" t="s">
        <v>129</v>
      </c>
      <c r="E61" s="98"/>
      <c r="F61" s="98"/>
      <c r="G61" s="98"/>
      <c r="H61" s="98"/>
      <c r="I61" s="101"/>
      <c r="J61" s="98"/>
      <c r="K61" s="98"/>
      <c r="L61" s="98"/>
      <c r="M61" s="98"/>
      <c r="N61" s="100"/>
    </row>
    <row r="62" spans="1:14" s="70" customFormat="1" hidden="1" x14ac:dyDescent="0.25">
      <c r="A62" s="163">
        <v>313</v>
      </c>
      <c r="B62" s="164"/>
      <c r="C62" s="165"/>
      <c r="D62" s="84" t="s">
        <v>130</v>
      </c>
      <c r="E62" s="85">
        <f t="shared" ref="E62:H62" si="21">E63</f>
        <v>0</v>
      </c>
      <c r="F62" s="85">
        <f t="shared" si="21"/>
        <v>0</v>
      </c>
      <c r="G62" s="85">
        <f t="shared" si="21"/>
        <v>10577.83524</v>
      </c>
      <c r="H62" s="85">
        <f t="shared" si="21"/>
        <v>1403.92</v>
      </c>
      <c r="I62" s="111"/>
      <c r="J62" s="85"/>
      <c r="K62" s="85"/>
      <c r="L62" s="85"/>
      <c r="M62" s="85"/>
      <c r="N62" s="87"/>
    </row>
    <row r="63" spans="1:14" ht="25.5" hidden="1" x14ac:dyDescent="0.25">
      <c r="A63" s="169">
        <v>3132</v>
      </c>
      <c r="B63" s="170"/>
      <c r="C63" s="171"/>
      <c r="D63" s="97" t="s">
        <v>131</v>
      </c>
      <c r="E63" s="98"/>
      <c r="F63" s="98"/>
      <c r="G63" s="98">
        <f>H63*7.5345</f>
        <v>10577.83524</v>
      </c>
      <c r="H63" s="98">
        <v>1403.92</v>
      </c>
      <c r="I63" s="101"/>
      <c r="J63" s="98"/>
      <c r="K63" s="98"/>
      <c r="L63" s="98"/>
      <c r="M63" s="98"/>
      <c r="N63" s="100"/>
    </row>
    <row r="64" spans="1:14" s="70" customFormat="1" hidden="1" x14ac:dyDescent="0.25">
      <c r="A64" s="163">
        <v>32</v>
      </c>
      <c r="B64" s="164"/>
      <c r="C64" s="165"/>
      <c r="D64" s="84" t="s">
        <v>132</v>
      </c>
      <c r="E64" s="85">
        <f t="shared" ref="E64:H64" si="22">E65</f>
        <v>0</v>
      </c>
      <c r="F64" s="85">
        <f t="shared" si="22"/>
        <v>0</v>
      </c>
      <c r="G64" s="85">
        <f t="shared" si="22"/>
        <v>2693.2823699999999</v>
      </c>
      <c r="H64" s="85">
        <f t="shared" si="22"/>
        <v>357.46</v>
      </c>
      <c r="I64" s="111"/>
      <c r="J64" s="85"/>
      <c r="K64" s="85"/>
      <c r="L64" s="85"/>
      <c r="M64" s="85"/>
      <c r="N64" s="87"/>
    </row>
    <row r="65" spans="1:14" s="70" customFormat="1" hidden="1" x14ac:dyDescent="0.25">
      <c r="A65" s="163">
        <v>321</v>
      </c>
      <c r="B65" s="164"/>
      <c r="C65" s="165"/>
      <c r="D65" s="84" t="s">
        <v>96</v>
      </c>
      <c r="E65" s="85">
        <f t="shared" ref="E65:H65" si="23">E66+E67</f>
        <v>0</v>
      </c>
      <c r="F65" s="85">
        <f t="shared" si="23"/>
        <v>0</v>
      </c>
      <c r="G65" s="85">
        <f t="shared" si="23"/>
        <v>2693.2823699999999</v>
      </c>
      <c r="H65" s="85">
        <f t="shared" si="23"/>
        <v>357.46</v>
      </c>
      <c r="I65" s="111"/>
      <c r="J65" s="85"/>
      <c r="K65" s="85"/>
      <c r="L65" s="85"/>
      <c r="M65" s="85"/>
      <c r="N65" s="87"/>
    </row>
    <row r="66" spans="1:14" hidden="1" x14ac:dyDescent="0.25">
      <c r="A66" s="169">
        <v>3211</v>
      </c>
      <c r="B66" s="170"/>
      <c r="C66" s="171"/>
      <c r="D66" s="97" t="s">
        <v>97</v>
      </c>
      <c r="E66" s="98"/>
      <c r="F66" s="98"/>
      <c r="G66" s="98"/>
      <c r="H66" s="98"/>
      <c r="I66" s="101"/>
      <c r="J66" s="98"/>
      <c r="K66" s="98"/>
      <c r="L66" s="98"/>
      <c r="M66" s="98"/>
      <c r="N66" s="100"/>
    </row>
    <row r="67" spans="1:14" ht="25.5" hidden="1" x14ac:dyDescent="0.25">
      <c r="A67" s="169">
        <v>3212</v>
      </c>
      <c r="B67" s="170"/>
      <c r="C67" s="171"/>
      <c r="D67" s="97" t="s">
        <v>133</v>
      </c>
      <c r="E67" s="98"/>
      <c r="F67" s="98"/>
      <c r="G67" s="98">
        <f>H67*7.5345</f>
        <v>2693.2823699999999</v>
      </c>
      <c r="H67" s="98">
        <v>357.46</v>
      </c>
      <c r="I67" s="101"/>
      <c r="J67" s="98"/>
      <c r="K67" s="98"/>
      <c r="L67" s="98"/>
      <c r="M67" s="98"/>
      <c r="N67" s="100"/>
    </row>
    <row r="68" spans="1:14" hidden="1" x14ac:dyDescent="0.25">
      <c r="A68" s="169">
        <v>3211</v>
      </c>
      <c r="B68" s="170"/>
      <c r="C68" s="171"/>
      <c r="D68" s="97" t="s">
        <v>97</v>
      </c>
      <c r="E68" s="98"/>
      <c r="F68" s="98"/>
      <c r="G68" s="98"/>
      <c r="H68" s="98">
        <v>0</v>
      </c>
      <c r="I68" s="101"/>
      <c r="J68" s="98"/>
      <c r="K68" s="98"/>
      <c r="L68" s="98"/>
      <c r="M68" s="98"/>
      <c r="N68" s="100"/>
    </row>
    <row r="69" spans="1:14" ht="25.5" hidden="1" x14ac:dyDescent="0.25">
      <c r="A69" s="169">
        <v>3212</v>
      </c>
      <c r="B69" s="170"/>
      <c r="C69" s="171"/>
      <c r="D69" s="97" t="s">
        <v>133</v>
      </c>
      <c r="E69" s="98"/>
      <c r="F69" s="98"/>
      <c r="G69" s="98">
        <v>2693.28</v>
      </c>
      <c r="H69" s="98">
        <v>357.46</v>
      </c>
      <c r="I69" s="101"/>
      <c r="J69" s="98"/>
      <c r="K69" s="98"/>
      <c r="L69" s="98"/>
      <c r="M69" s="98"/>
      <c r="N69" s="100"/>
    </row>
    <row r="70" spans="1:14" s="118" customFormat="1" ht="25.5" x14ac:dyDescent="0.25">
      <c r="A70" s="166" t="s">
        <v>214</v>
      </c>
      <c r="B70" s="167"/>
      <c r="C70" s="168"/>
      <c r="D70" s="115" t="s">
        <v>215</v>
      </c>
      <c r="E70" s="116" t="e">
        <f t="shared" ref="E70:H72" si="24">E71</f>
        <v>#REF!</v>
      </c>
      <c r="F70" s="116" t="e">
        <f t="shared" si="24"/>
        <v>#REF!</v>
      </c>
      <c r="G70" s="116" t="e">
        <f t="shared" si="24"/>
        <v>#REF!</v>
      </c>
      <c r="H70" s="116" t="e">
        <f t="shared" si="24"/>
        <v>#REF!</v>
      </c>
      <c r="I70" s="120">
        <v>100</v>
      </c>
      <c r="J70" s="116">
        <v>0</v>
      </c>
      <c r="K70" s="116">
        <v>0</v>
      </c>
      <c r="L70" s="116">
        <v>0</v>
      </c>
      <c r="M70" s="116">
        <v>0</v>
      </c>
    </row>
    <row r="71" spans="1:14" s="70" customFormat="1" x14ac:dyDescent="0.25">
      <c r="A71" s="157" t="s">
        <v>86</v>
      </c>
      <c r="B71" s="158"/>
      <c r="C71" s="159"/>
      <c r="D71" s="90" t="s">
        <v>95</v>
      </c>
      <c r="E71" s="85" t="e">
        <f t="shared" si="24"/>
        <v>#REF!</v>
      </c>
      <c r="F71" s="85" t="e">
        <f t="shared" si="24"/>
        <v>#REF!</v>
      </c>
      <c r="G71" s="85" t="e">
        <f t="shared" si="24"/>
        <v>#REF!</v>
      </c>
      <c r="H71" s="85" t="e">
        <f t="shared" si="24"/>
        <v>#REF!</v>
      </c>
      <c r="I71" s="113">
        <v>100</v>
      </c>
      <c r="J71" s="85">
        <v>0</v>
      </c>
      <c r="K71" s="85">
        <v>0</v>
      </c>
      <c r="L71" s="85">
        <v>0</v>
      </c>
      <c r="M71" s="85">
        <v>0</v>
      </c>
      <c r="N71" s="87"/>
    </row>
    <row r="72" spans="1:14" s="70" customFormat="1" x14ac:dyDescent="0.25">
      <c r="A72" s="160">
        <v>3</v>
      </c>
      <c r="B72" s="161"/>
      <c r="C72" s="162"/>
      <c r="D72" s="84" t="s">
        <v>29</v>
      </c>
      <c r="E72" s="85" t="e">
        <f t="shared" si="24"/>
        <v>#REF!</v>
      </c>
      <c r="F72" s="85" t="e">
        <f t="shared" si="24"/>
        <v>#REF!</v>
      </c>
      <c r="G72" s="85" t="e">
        <f t="shared" si="24"/>
        <v>#REF!</v>
      </c>
      <c r="H72" s="85" t="e">
        <f t="shared" si="24"/>
        <v>#REF!</v>
      </c>
      <c r="I72" s="113">
        <v>100</v>
      </c>
      <c r="J72" s="85">
        <v>0</v>
      </c>
      <c r="K72" s="85">
        <v>0</v>
      </c>
      <c r="L72" s="85">
        <v>0</v>
      </c>
      <c r="M72" s="85">
        <v>0</v>
      </c>
      <c r="N72" s="87"/>
    </row>
    <row r="73" spans="1:14" s="70" customFormat="1" x14ac:dyDescent="0.25">
      <c r="A73" s="163">
        <v>32</v>
      </c>
      <c r="B73" s="164"/>
      <c r="C73" s="165"/>
      <c r="D73" s="84" t="s">
        <v>31</v>
      </c>
      <c r="E73" s="85" t="e">
        <f>#REF!</f>
        <v>#REF!</v>
      </c>
      <c r="F73" s="85" t="e">
        <f>#REF!</f>
        <v>#REF!</v>
      </c>
      <c r="G73" s="85" t="e">
        <f>#REF!</f>
        <v>#REF!</v>
      </c>
      <c r="H73" s="85" t="e">
        <f>#REF!</f>
        <v>#REF!</v>
      </c>
      <c r="I73" s="113">
        <v>100</v>
      </c>
      <c r="J73" s="85">
        <v>0</v>
      </c>
      <c r="K73" s="85">
        <v>0</v>
      </c>
      <c r="L73" s="85">
        <v>0</v>
      </c>
      <c r="M73" s="85">
        <v>0</v>
      </c>
      <c r="N73" s="87"/>
    </row>
    <row r="74" spans="1:14" s="118" customFormat="1" x14ac:dyDescent="0.25">
      <c r="A74" s="166" t="s">
        <v>136</v>
      </c>
      <c r="B74" s="167"/>
      <c r="C74" s="168"/>
      <c r="D74" s="115" t="s">
        <v>137</v>
      </c>
      <c r="E74" s="116" t="e">
        <f t="shared" ref="E74:H75" si="25">E75</f>
        <v>#REF!</v>
      </c>
      <c r="F74" s="116" t="e">
        <f t="shared" si="25"/>
        <v>#REF!</v>
      </c>
      <c r="G74" s="116" t="e">
        <f t="shared" si="25"/>
        <v>#REF!</v>
      </c>
      <c r="H74" s="116" t="e">
        <f t="shared" si="25"/>
        <v>#REF!</v>
      </c>
      <c r="I74" s="120">
        <v>26555.41</v>
      </c>
      <c r="J74" s="116">
        <v>0</v>
      </c>
      <c r="K74" s="116">
        <v>0</v>
      </c>
      <c r="L74" s="116">
        <v>0</v>
      </c>
      <c r="M74" s="116">
        <v>0</v>
      </c>
    </row>
    <row r="75" spans="1:14" s="70" customFormat="1" x14ac:dyDescent="0.25">
      <c r="A75" s="157" t="s">
        <v>86</v>
      </c>
      <c r="B75" s="158"/>
      <c r="C75" s="159"/>
      <c r="D75" s="90" t="s">
        <v>95</v>
      </c>
      <c r="E75" s="85" t="e">
        <f t="shared" si="25"/>
        <v>#REF!</v>
      </c>
      <c r="F75" s="85" t="e">
        <f t="shared" si="25"/>
        <v>#REF!</v>
      </c>
      <c r="G75" s="85" t="e">
        <f t="shared" si="25"/>
        <v>#REF!</v>
      </c>
      <c r="H75" s="85" t="e">
        <f t="shared" si="25"/>
        <v>#REF!</v>
      </c>
      <c r="I75" s="113">
        <v>26555.41</v>
      </c>
      <c r="J75" s="85">
        <v>0</v>
      </c>
      <c r="K75" s="85">
        <v>0</v>
      </c>
      <c r="L75" s="85">
        <v>0</v>
      </c>
      <c r="M75" s="85">
        <v>0</v>
      </c>
      <c r="N75" s="87"/>
    </row>
    <row r="76" spans="1:14" s="70" customFormat="1" x14ac:dyDescent="0.25">
      <c r="A76" s="160">
        <v>3</v>
      </c>
      <c r="B76" s="161"/>
      <c r="C76" s="162"/>
      <c r="D76" s="84" t="s">
        <v>29</v>
      </c>
      <c r="E76" s="85" t="e">
        <f>E77+E79</f>
        <v>#REF!</v>
      </c>
      <c r="F76" s="85" t="e">
        <f>F77+F79</f>
        <v>#REF!</v>
      </c>
      <c r="G76" s="85" t="e">
        <f>G77+G79</f>
        <v>#REF!</v>
      </c>
      <c r="H76" s="85" t="e">
        <f>H77+H79</f>
        <v>#REF!</v>
      </c>
      <c r="I76" s="113">
        <v>26555.41</v>
      </c>
      <c r="J76" s="85">
        <v>0</v>
      </c>
      <c r="K76" s="85">
        <v>0</v>
      </c>
      <c r="L76" s="85">
        <v>0</v>
      </c>
      <c r="M76" s="85">
        <v>0</v>
      </c>
      <c r="N76" s="87"/>
    </row>
    <row r="77" spans="1:14" s="70" customFormat="1" x14ac:dyDescent="0.25">
      <c r="A77" s="163">
        <v>31</v>
      </c>
      <c r="B77" s="164"/>
      <c r="C77" s="165"/>
      <c r="D77" s="84" t="s">
        <v>30</v>
      </c>
      <c r="E77" s="85" t="e">
        <f>#REF!+#REF!+#REF!</f>
        <v>#REF!</v>
      </c>
      <c r="F77" s="85" t="e">
        <f>#REF!+#REF!+#REF!</f>
        <v>#REF!</v>
      </c>
      <c r="G77" s="85" t="e">
        <f>#REF!+#REF!+#REF!</f>
        <v>#REF!</v>
      </c>
      <c r="H77" s="85" t="e">
        <f>#REF!+#REF!+#REF!</f>
        <v>#REF!</v>
      </c>
      <c r="I77" s="113">
        <v>24172.959999999999</v>
      </c>
      <c r="J77" s="85">
        <v>0</v>
      </c>
      <c r="K77" s="85">
        <v>0</v>
      </c>
      <c r="L77" s="85">
        <v>0</v>
      </c>
      <c r="M77" s="85">
        <v>0</v>
      </c>
      <c r="N77" s="87"/>
    </row>
    <row r="78" spans="1:14" ht="25.5" hidden="1" x14ac:dyDescent="0.25">
      <c r="A78" s="169">
        <v>3132</v>
      </c>
      <c r="B78" s="170"/>
      <c r="C78" s="171"/>
      <c r="D78" s="97" t="s">
        <v>131</v>
      </c>
      <c r="E78" s="98"/>
      <c r="F78" s="98"/>
      <c r="G78" s="98"/>
      <c r="H78" s="98">
        <v>0</v>
      </c>
      <c r="I78" s="114"/>
      <c r="J78" s="98"/>
      <c r="K78" s="98"/>
      <c r="L78" s="98"/>
      <c r="M78" s="98"/>
      <c r="N78" s="100"/>
    </row>
    <row r="79" spans="1:14" s="70" customFormat="1" x14ac:dyDescent="0.25">
      <c r="A79" s="163">
        <v>32</v>
      </c>
      <c r="B79" s="164"/>
      <c r="C79" s="165"/>
      <c r="D79" s="84" t="s">
        <v>132</v>
      </c>
      <c r="E79" s="85" t="e">
        <f>#REF!</f>
        <v>#REF!</v>
      </c>
      <c r="F79" s="85" t="e">
        <f>#REF!</f>
        <v>#REF!</v>
      </c>
      <c r="G79" s="85" t="e">
        <f>#REF!</f>
        <v>#REF!</v>
      </c>
      <c r="H79" s="85" t="e">
        <f>#REF!</f>
        <v>#REF!</v>
      </c>
      <c r="I79" s="113">
        <v>2382.4499999999998</v>
      </c>
      <c r="J79" s="85">
        <v>0</v>
      </c>
      <c r="K79" s="85">
        <v>0</v>
      </c>
      <c r="L79" s="85">
        <v>0</v>
      </c>
      <c r="M79" s="85">
        <v>0</v>
      </c>
      <c r="N79" s="87"/>
    </row>
    <row r="80" spans="1:14" hidden="1" x14ac:dyDescent="0.25">
      <c r="A80" s="169">
        <v>3211</v>
      </c>
      <c r="B80" s="170"/>
      <c r="C80" s="171"/>
      <c r="D80" s="97" t="s">
        <v>97</v>
      </c>
      <c r="E80" s="98"/>
      <c r="F80" s="98"/>
      <c r="G80" s="98"/>
      <c r="H80" s="98">
        <v>0</v>
      </c>
      <c r="I80" s="101"/>
      <c r="J80" s="98"/>
      <c r="K80" s="98"/>
      <c r="L80" s="98"/>
      <c r="M80" s="98"/>
      <c r="N80" s="100"/>
    </row>
    <row r="81" spans="1:14" ht="25.5" hidden="1" x14ac:dyDescent="0.25">
      <c r="A81" s="169">
        <v>3212</v>
      </c>
      <c r="B81" s="170"/>
      <c r="C81" s="171"/>
      <c r="D81" s="97" t="s">
        <v>133</v>
      </c>
      <c r="E81" s="98"/>
      <c r="F81" s="98"/>
      <c r="G81" s="98"/>
      <c r="H81" s="98">
        <v>0</v>
      </c>
      <c r="I81" s="101"/>
      <c r="J81" s="98"/>
      <c r="K81" s="98"/>
      <c r="L81" s="98"/>
      <c r="M81" s="98"/>
      <c r="N81" s="100"/>
    </row>
    <row r="82" spans="1:14" s="70" customFormat="1" ht="25.5" hidden="1" customHeight="1" x14ac:dyDescent="0.25">
      <c r="A82" s="160" t="s">
        <v>138</v>
      </c>
      <c r="B82" s="161"/>
      <c r="C82" s="162"/>
      <c r="D82" s="84" t="s">
        <v>139</v>
      </c>
      <c r="E82" s="85">
        <f t="shared" ref="E82:H87" si="26">E83</f>
        <v>0</v>
      </c>
      <c r="F82" s="85">
        <f t="shared" si="26"/>
        <v>0</v>
      </c>
      <c r="G82" s="85">
        <f t="shared" si="26"/>
        <v>0</v>
      </c>
      <c r="H82" s="85">
        <f t="shared" si="26"/>
        <v>0</v>
      </c>
      <c r="I82" s="111"/>
      <c r="J82" s="85"/>
      <c r="K82" s="85"/>
      <c r="L82" s="85"/>
      <c r="M82" s="85"/>
      <c r="N82" s="87"/>
    </row>
    <row r="83" spans="1:14" s="70" customFormat="1" ht="25.5" hidden="1" customHeight="1" x14ac:dyDescent="0.25">
      <c r="A83" s="160" t="s">
        <v>84</v>
      </c>
      <c r="B83" s="161"/>
      <c r="C83" s="162"/>
      <c r="D83" s="84" t="s">
        <v>139</v>
      </c>
      <c r="E83" s="85">
        <f t="shared" si="26"/>
        <v>0</v>
      </c>
      <c r="F83" s="85">
        <f t="shared" si="26"/>
        <v>0</v>
      </c>
      <c r="G83" s="85">
        <f t="shared" si="26"/>
        <v>0</v>
      </c>
      <c r="H83" s="85">
        <f t="shared" si="26"/>
        <v>0</v>
      </c>
      <c r="I83" s="111"/>
      <c r="J83" s="85"/>
      <c r="K83" s="85"/>
      <c r="L83" s="85"/>
      <c r="M83" s="85"/>
      <c r="N83" s="87"/>
    </row>
    <row r="84" spans="1:14" s="70" customFormat="1" ht="15" hidden="1" customHeight="1" x14ac:dyDescent="0.25">
      <c r="A84" s="157" t="s">
        <v>140</v>
      </c>
      <c r="B84" s="158"/>
      <c r="C84" s="159"/>
      <c r="D84" s="90" t="s">
        <v>141</v>
      </c>
      <c r="E84" s="85">
        <f t="shared" si="26"/>
        <v>0</v>
      </c>
      <c r="F84" s="85">
        <f t="shared" si="26"/>
        <v>0</v>
      </c>
      <c r="G84" s="85">
        <f t="shared" si="26"/>
        <v>0</v>
      </c>
      <c r="H84" s="85">
        <f t="shared" si="26"/>
        <v>0</v>
      </c>
      <c r="I84" s="111"/>
      <c r="J84" s="85"/>
      <c r="K84" s="85"/>
      <c r="L84" s="85"/>
      <c r="M84" s="85"/>
      <c r="N84" s="87"/>
    </row>
    <row r="85" spans="1:14" s="70" customFormat="1" hidden="1" x14ac:dyDescent="0.25">
      <c r="A85" s="160">
        <v>3</v>
      </c>
      <c r="B85" s="161"/>
      <c r="C85" s="162"/>
      <c r="D85" s="84" t="s">
        <v>29</v>
      </c>
      <c r="E85" s="85">
        <f t="shared" si="26"/>
        <v>0</v>
      </c>
      <c r="F85" s="85">
        <f t="shared" si="26"/>
        <v>0</v>
      </c>
      <c r="G85" s="85">
        <f t="shared" si="26"/>
        <v>0</v>
      </c>
      <c r="H85" s="85">
        <f t="shared" si="26"/>
        <v>0</v>
      </c>
      <c r="I85" s="111"/>
      <c r="J85" s="85"/>
      <c r="K85" s="85"/>
      <c r="L85" s="85"/>
      <c r="M85" s="85"/>
      <c r="N85" s="87"/>
    </row>
    <row r="86" spans="1:14" s="70" customFormat="1" hidden="1" x14ac:dyDescent="0.25">
      <c r="A86" s="163">
        <v>32</v>
      </c>
      <c r="B86" s="164"/>
      <c r="C86" s="165"/>
      <c r="D86" s="84" t="s">
        <v>31</v>
      </c>
      <c r="E86" s="85">
        <f t="shared" si="26"/>
        <v>0</v>
      </c>
      <c r="F86" s="85">
        <f t="shared" si="26"/>
        <v>0</v>
      </c>
      <c r="G86" s="85">
        <f t="shared" si="26"/>
        <v>0</v>
      </c>
      <c r="H86" s="85">
        <f t="shared" si="26"/>
        <v>0</v>
      </c>
      <c r="I86" s="111"/>
      <c r="J86" s="85"/>
      <c r="K86" s="85"/>
      <c r="L86" s="85"/>
      <c r="M86" s="85"/>
      <c r="N86" s="87"/>
    </row>
    <row r="87" spans="1:14" s="70" customFormat="1" hidden="1" x14ac:dyDescent="0.25">
      <c r="A87" s="163">
        <v>323</v>
      </c>
      <c r="B87" s="164"/>
      <c r="C87" s="165"/>
      <c r="D87" s="84" t="s">
        <v>103</v>
      </c>
      <c r="E87" s="85">
        <f t="shared" si="26"/>
        <v>0</v>
      </c>
      <c r="F87" s="85">
        <f t="shared" si="26"/>
        <v>0</v>
      </c>
      <c r="G87" s="85">
        <f t="shared" si="26"/>
        <v>0</v>
      </c>
      <c r="H87" s="85">
        <f t="shared" si="26"/>
        <v>0</v>
      </c>
      <c r="I87" s="111"/>
      <c r="J87" s="85"/>
      <c r="K87" s="85"/>
      <c r="L87" s="85"/>
      <c r="M87" s="85"/>
      <c r="N87" s="87"/>
    </row>
    <row r="88" spans="1:14" ht="25.5" hidden="1" x14ac:dyDescent="0.25">
      <c r="A88" s="169">
        <v>4511</v>
      </c>
      <c r="B88" s="170"/>
      <c r="C88" s="171"/>
      <c r="D88" s="97" t="s">
        <v>142</v>
      </c>
      <c r="E88" s="98"/>
      <c r="F88" s="98"/>
      <c r="G88" s="98"/>
      <c r="H88" s="98"/>
      <c r="I88" s="101"/>
      <c r="J88" s="98"/>
      <c r="K88" s="98"/>
      <c r="L88" s="98"/>
      <c r="M88" s="98"/>
      <c r="N88" s="100"/>
    </row>
    <row r="89" spans="1:14" s="118" customFormat="1" x14ac:dyDescent="0.25">
      <c r="A89" s="166" t="s">
        <v>136</v>
      </c>
      <c r="B89" s="167"/>
      <c r="C89" s="168"/>
      <c r="D89" s="115" t="s">
        <v>143</v>
      </c>
      <c r="E89" s="116" t="e">
        <f t="shared" ref="E89:H90" si="27">E90</f>
        <v>#REF!</v>
      </c>
      <c r="F89" s="116" t="e">
        <f t="shared" si="27"/>
        <v>#REF!</v>
      </c>
      <c r="G89" s="116" t="e">
        <f t="shared" si="27"/>
        <v>#REF!</v>
      </c>
      <c r="H89" s="116" t="e">
        <f t="shared" si="27"/>
        <v>#REF!</v>
      </c>
      <c r="I89" s="120">
        <v>21406.31</v>
      </c>
      <c r="J89" s="116">
        <v>45000</v>
      </c>
      <c r="K89" s="116">
        <v>62495</v>
      </c>
      <c r="L89" s="116">
        <v>62495</v>
      </c>
      <c r="M89" s="116">
        <v>62495</v>
      </c>
    </row>
    <row r="90" spans="1:14" s="70" customFormat="1" x14ac:dyDescent="0.25">
      <c r="A90" s="157" t="s">
        <v>86</v>
      </c>
      <c r="B90" s="158"/>
      <c r="C90" s="159"/>
      <c r="D90" s="90" t="s">
        <v>95</v>
      </c>
      <c r="E90" s="85" t="e">
        <f t="shared" si="27"/>
        <v>#REF!</v>
      </c>
      <c r="F90" s="85" t="e">
        <f t="shared" si="27"/>
        <v>#REF!</v>
      </c>
      <c r="G90" s="85" t="e">
        <f t="shared" si="27"/>
        <v>#REF!</v>
      </c>
      <c r="H90" s="85" t="e">
        <f t="shared" si="27"/>
        <v>#REF!</v>
      </c>
      <c r="I90" s="113">
        <v>21406.31</v>
      </c>
      <c r="J90" s="85">
        <v>45000</v>
      </c>
      <c r="K90" s="85">
        <v>62495</v>
      </c>
      <c r="L90" s="85">
        <v>62495</v>
      </c>
      <c r="M90" s="85">
        <v>62495</v>
      </c>
      <c r="N90" s="87"/>
    </row>
    <row r="91" spans="1:14" s="70" customFormat="1" x14ac:dyDescent="0.25">
      <c r="A91" s="160">
        <v>3</v>
      </c>
      <c r="B91" s="161"/>
      <c r="C91" s="162"/>
      <c r="D91" s="84" t="s">
        <v>29</v>
      </c>
      <c r="E91" s="85" t="e">
        <f>E92+E95</f>
        <v>#REF!</v>
      </c>
      <c r="F91" s="85" t="e">
        <f>F92+F95</f>
        <v>#REF!</v>
      </c>
      <c r="G91" s="85" t="e">
        <f>G92+G95</f>
        <v>#REF!</v>
      </c>
      <c r="H91" s="85" t="e">
        <f>H92+H95</f>
        <v>#REF!</v>
      </c>
      <c r="I91" s="113">
        <v>21406.31</v>
      </c>
      <c r="J91" s="85">
        <v>45000</v>
      </c>
      <c r="K91" s="85">
        <v>62495</v>
      </c>
      <c r="L91" s="85">
        <v>62495</v>
      </c>
      <c r="M91" s="85">
        <v>62495</v>
      </c>
      <c r="N91" s="87"/>
    </row>
    <row r="92" spans="1:14" s="70" customFormat="1" x14ac:dyDescent="0.25">
      <c r="A92" s="163">
        <v>31</v>
      </c>
      <c r="B92" s="164"/>
      <c r="C92" s="165"/>
      <c r="D92" s="84" t="s">
        <v>30</v>
      </c>
      <c r="E92" s="85" t="e">
        <f>#REF!+#REF!+#REF!</f>
        <v>#REF!</v>
      </c>
      <c r="F92" s="85" t="e">
        <f>#REF!+#REF!+#REF!</f>
        <v>#REF!</v>
      </c>
      <c r="G92" s="85" t="e">
        <f>#REF!+#REF!+#REF!</f>
        <v>#REF!</v>
      </c>
      <c r="H92" s="85" t="e">
        <f>#REF!+#REF!+#REF!</f>
        <v>#REF!</v>
      </c>
      <c r="I92" s="113">
        <f>I91-I95</f>
        <v>20291.370000000003</v>
      </c>
      <c r="J92" s="85">
        <v>43000</v>
      </c>
      <c r="K92" s="85">
        <v>3000</v>
      </c>
      <c r="L92" s="85">
        <v>3000</v>
      </c>
      <c r="M92" s="85">
        <v>3000</v>
      </c>
      <c r="N92" s="87"/>
    </row>
    <row r="93" spans="1:14" hidden="1" x14ac:dyDescent="0.25">
      <c r="A93" s="169">
        <v>3111</v>
      </c>
      <c r="B93" s="170"/>
      <c r="C93" s="171"/>
      <c r="D93" s="97" t="s">
        <v>128</v>
      </c>
      <c r="E93" s="98"/>
      <c r="F93" s="98"/>
      <c r="G93" s="98"/>
      <c r="H93" s="98">
        <v>0</v>
      </c>
      <c r="I93" s="114"/>
      <c r="J93" s="98"/>
      <c r="K93" s="98"/>
      <c r="L93" s="98"/>
      <c r="M93" s="98"/>
      <c r="N93" s="100"/>
    </row>
    <row r="94" spans="1:14" ht="25.5" hidden="1" x14ac:dyDescent="0.25">
      <c r="A94" s="169">
        <v>3132</v>
      </c>
      <c r="B94" s="170"/>
      <c r="C94" s="171"/>
      <c r="D94" s="97" t="s">
        <v>131</v>
      </c>
      <c r="E94" s="98"/>
      <c r="F94" s="98"/>
      <c r="G94" s="98"/>
      <c r="H94" s="98">
        <v>0</v>
      </c>
      <c r="I94" s="114"/>
      <c r="J94" s="98"/>
      <c r="K94" s="98"/>
      <c r="L94" s="98"/>
      <c r="M94" s="98"/>
      <c r="N94" s="100"/>
    </row>
    <row r="95" spans="1:14" s="70" customFormat="1" x14ac:dyDescent="0.25">
      <c r="A95" s="163">
        <v>32</v>
      </c>
      <c r="B95" s="164"/>
      <c r="C95" s="165"/>
      <c r="D95" s="84" t="s">
        <v>132</v>
      </c>
      <c r="E95" s="85" t="e">
        <f>#REF!</f>
        <v>#REF!</v>
      </c>
      <c r="F95" s="85" t="e">
        <f>#REF!</f>
        <v>#REF!</v>
      </c>
      <c r="G95" s="85" t="e">
        <f>#REF!</f>
        <v>#REF!</v>
      </c>
      <c r="H95" s="85" t="e">
        <f>#REF!</f>
        <v>#REF!</v>
      </c>
      <c r="I95" s="113">
        <v>1114.94</v>
      </c>
      <c r="J95" s="85">
        <v>2000</v>
      </c>
      <c r="K95" s="85">
        <v>59495</v>
      </c>
      <c r="L95" s="85">
        <v>59495</v>
      </c>
      <c r="M95" s="85">
        <v>59495</v>
      </c>
      <c r="N95" s="87"/>
    </row>
    <row r="96" spans="1:14" s="118" customFormat="1" x14ac:dyDescent="0.25">
      <c r="A96" s="166" t="s">
        <v>136</v>
      </c>
      <c r="B96" s="167"/>
      <c r="C96" s="168"/>
      <c r="D96" s="115" t="s">
        <v>143</v>
      </c>
      <c r="E96" s="116" t="e">
        <f t="shared" ref="E96:H97" si="28">E97</f>
        <v>#REF!</v>
      </c>
      <c r="F96" s="116" t="e">
        <f t="shared" si="28"/>
        <v>#REF!</v>
      </c>
      <c r="G96" s="116" t="e">
        <f t="shared" si="28"/>
        <v>#REF!</v>
      </c>
      <c r="H96" s="116" t="e">
        <f t="shared" si="28"/>
        <v>#REF!</v>
      </c>
      <c r="I96" s="120">
        <v>0</v>
      </c>
      <c r="J96" s="116">
        <v>0</v>
      </c>
      <c r="K96" s="116">
        <v>62495</v>
      </c>
      <c r="L96" s="116">
        <v>62495</v>
      </c>
      <c r="M96" s="116">
        <v>62495</v>
      </c>
    </row>
    <row r="97" spans="1:14" s="70" customFormat="1" x14ac:dyDescent="0.25">
      <c r="A97" s="157" t="s">
        <v>86</v>
      </c>
      <c r="B97" s="158"/>
      <c r="C97" s="159"/>
      <c r="D97" s="90" t="s">
        <v>95</v>
      </c>
      <c r="E97" s="85" t="e">
        <f t="shared" si="28"/>
        <v>#REF!</v>
      </c>
      <c r="F97" s="85" t="e">
        <f t="shared" si="28"/>
        <v>#REF!</v>
      </c>
      <c r="G97" s="85" t="e">
        <f t="shared" si="28"/>
        <v>#REF!</v>
      </c>
      <c r="H97" s="85" t="e">
        <f t="shared" si="28"/>
        <v>#REF!</v>
      </c>
      <c r="I97" s="113">
        <v>0</v>
      </c>
      <c r="J97" s="85">
        <v>0</v>
      </c>
      <c r="K97" s="85">
        <v>62495</v>
      </c>
      <c r="L97" s="85">
        <v>62495</v>
      </c>
      <c r="M97" s="85">
        <v>62495</v>
      </c>
      <c r="N97" s="87"/>
    </row>
    <row r="98" spans="1:14" s="70" customFormat="1" x14ac:dyDescent="0.25">
      <c r="A98" s="160">
        <v>3</v>
      </c>
      <c r="B98" s="161"/>
      <c r="C98" s="162"/>
      <c r="D98" s="84" t="s">
        <v>29</v>
      </c>
      <c r="E98" s="85" t="e">
        <f>E99+E102</f>
        <v>#REF!</v>
      </c>
      <c r="F98" s="85" t="e">
        <f>F99+F102</f>
        <v>#REF!</v>
      </c>
      <c r="G98" s="85" t="e">
        <f>G99+G102</f>
        <v>#REF!</v>
      </c>
      <c r="H98" s="85" t="e">
        <f>H99+H102</f>
        <v>#REF!</v>
      </c>
      <c r="I98" s="113">
        <v>0</v>
      </c>
      <c r="J98" s="85">
        <v>0</v>
      </c>
      <c r="K98" s="85">
        <v>62495</v>
      </c>
      <c r="L98" s="85">
        <v>62495</v>
      </c>
      <c r="M98" s="85">
        <v>62495</v>
      </c>
      <c r="N98" s="87"/>
    </row>
    <row r="99" spans="1:14" s="70" customFormat="1" x14ac:dyDescent="0.25">
      <c r="A99" s="163">
        <v>31</v>
      </c>
      <c r="B99" s="164"/>
      <c r="C99" s="165"/>
      <c r="D99" s="84" t="s">
        <v>30</v>
      </c>
      <c r="E99" s="85" t="e">
        <f>#REF!+#REF!+#REF!</f>
        <v>#REF!</v>
      </c>
      <c r="F99" s="85" t="e">
        <f>#REF!+#REF!+#REF!</f>
        <v>#REF!</v>
      </c>
      <c r="G99" s="85" t="e">
        <f>#REF!+#REF!+#REF!</f>
        <v>#REF!</v>
      </c>
      <c r="H99" s="85" t="e">
        <f>#REF!+#REF!+#REF!</f>
        <v>#REF!</v>
      </c>
      <c r="I99" s="113">
        <v>0</v>
      </c>
      <c r="J99" s="85">
        <v>0</v>
      </c>
      <c r="K99" s="85">
        <v>3000</v>
      </c>
      <c r="L99" s="85">
        <v>3000</v>
      </c>
      <c r="M99" s="85">
        <v>3000</v>
      </c>
      <c r="N99" s="87"/>
    </row>
    <row r="100" spans="1:14" hidden="1" x14ac:dyDescent="0.25">
      <c r="A100" s="169">
        <v>3111</v>
      </c>
      <c r="B100" s="170"/>
      <c r="C100" s="171"/>
      <c r="D100" s="97" t="s">
        <v>128</v>
      </c>
      <c r="E100" s="98"/>
      <c r="F100" s="98"/>
      <c r="G100" s="98"/>
      <c r="H100" s="98">
        <v>0</v>
      </c>
      <c r="I100" s="114"/>
      <c r="J100" s="98"/>
      <c r="K100" s="98"/>
      <c r="L100" s="98"/>
      <c r="M100" s="98"/>
      <c r="N100" s="100"/>
    </row>
    <row r="101" spans="1:14" ht="25.5" hidden="1" x14ac:dyDescent="0.25">
      <c r="A101" s="169">
        <v>3132</v>
      </c>
      <c r="B101" s="170"/>
      <c r="C101" s="171"/>
      <c r="D101" s="97" t="s">
        <v>131</v>
      </c>
      <c r="E101" s="98"/>
      <c r="F101" s="98"/>
      <c r="G101" s="98"/>
      <c r="H101" s="98">
        <v>0</v>
      </c>
      <c r="I101" s="114"/>
      <c r="J101" s="98"/>
      <c r="K101" s="98"/>
      <c r="L101" s="98"/>
      <c r="M101" s="98"/>
      <c r="N101" s="100"/>
    </row>
    <row r="102" spans="1:14" s="70" customFormat="1" x14ac:dyDescent="0.25">
      <c r="A102" s="163">
        <v>32</v>
      </c>
      <c r="B102" s="164"/>
      <c r="C102" s="165"/>
      <c r="D102" s="84" t="s">
        <v>132</v>
      </c>
      <c r="E102" s="85" t="e">
        <f>#REF!</f>
        <v>#REF!</v>
      </c>
      <c r="F102" s="85" t="e">
        <f>#REF!</f>
        <v>#REF!</v>
      </c>
      <c r="G102" s="85" t="e">
        <f>#REF!</f>
        <v>#REF!</v>
      </c>
      <c r="H102" s="85" t="e">
        <f>#REF!</f>
        <v>#REF!</v>
      </c>
      <c r="I102" s="113">
        <v>0</v>
      </c>
      <c r="J102" s="85">
        <v>0</v>
      </c>
      <c r="K102" s="85">
        <v>59495</v>
      </c>
      <c r="L102" s="85">
        <v>59495</v>
      </c>
      <c r="M102" s="85">
        <v>59495</v>
      </c>
      <c r="N102" s="87"/>
    </row>
    <row r="103" spans="1:14" s="118" customFormat="1" x14ac:dyDescent="0.25">
      <c r="A103" s="166" t="s">
        <v>213</v>
      </c>
      <c r="B103" s="167"/>
      <c r="C103" s="168"/>
      <c r="D103" s="115" t="s">
        <v>212</v>
      </c>
      <c r="E103" s="116" t="e">
        <f>#REF!</f>
        <v>#REF!</v>
      </c>
      <c r="F103" s="116" t="e">
        <f>#REF!</f>
        <v>#REF!</v>
      </c>
      <c r="G103" s="116" t="e">
        <f>#REF!</f>
        <v>#REF!</v>
      </c>
      <c r="H103" s="116" t="e">
        <f>#REF!</f>
        <v>#REF!</v>
      </c>
      <c r="I103" s="120">
        <v>398.17</v>
      </c>
      <c r="J103" s="116">
        <v>0</v>
      </c>
      <c r="K103" s="116">
        <v>0</v>
      </c>
      <c r="L103" s="116">
        <v>0</v>
      </c>
      <c r="M103" s="116">
        <v>0</v>
      </c>
    </row>
    <row r="104" spans="1:14" s="70" customFormat="1" x14ac:dyDescent="0.25">
      <c r="A104" s="157" t="s">
        <v>86</v>
      </c>
      <c r="B104" s="158"/>
      <c r="C104" s="159"/>
      <c r="D104" s="90" t="s">
        <v>95</v>
      </c>
      <c r="E104" s="85" t="e">
        <f t="shared" ref="E104:H105" si="29">E105</f>
        <v>#REF!</v>
      </c>
      <c r="F104" s="85" t="e">
        <f t="shared" si="29"/>
        <v>#REF!</v>
      </c>
      <c r="G104" s="85" t="e">
        <f t="shared" si="29"/>
        <v>#REF!</v>
      </c>
      <c r="H104" s="85" t="e">
        <f t="shared" si="29"/>
        <v>#REF!</v>
      </c>
      <c r="I104" s="85">
        <v>398.17</v>
      </c>
      <c r="J104" s="85">
        <v>0</v>
      </c>
      <c r="K104" s="85">
        <v>0</v>
      </c>
      <c r="L104" s="85">
        <v>0</v>
      </c>
      <c r="M104" s="85">
        <v>0</v>
      </c>
      <c r="N104" s="87"/>
    </row>
    <row r="105" spans="1:14" s="70" customFormat="1" x14ac:dyDescent="0.25">
      <c r="A105" s="160">
        <v>3</v>
      </c>
      <c r="B105" s="161"/>
      <c r="C105" s="162"/>
      <c r="D105" s="84" t="s">
        <v>29</v>
      </c>
      <c r="E105" s="85" t="e">
        <f t="shared" si="29"/>
        <v>#REF!</v>
      </c>
      <c r="F105" s="85" t="e">
        <f t="shared" si="29"/>
        <v>#REF!</v>
      </c>
      <c r="G105" s="85" t="e">
        <f t="shared" si="29"/>
        <v>#REF!</v>
      </c>
      <c r="H105" s="85" t="e">
        <f t="shared" si="29"/>
        <v>#REF!</v>
      </c>
      <c r="I105" s="85">
        <v>398.17</v>
      </c>
      <c r="J105" s="85">
        <v>0</v>
      </c>
      <c r="K105" s="85">
        <v>0</v>
      </c>
      <c r="L105" s="85">
        <v>0</v>
      </c>
      <c r="M105" s="85">
        <v>0</v>
      </c>
      <c r="N105" s="87"/>
    </row>
    <row r="106" spans="1:14" s="70" customFormat="1" x14ac:dyDescent="0.25">
      <c r="A106" s="163">
        <v>32</v>
      </c>
      <c r="B106" s="164"/>
      <c r="C106" s="165"/>
      <c r="D106" s="84" t="s">
        <v>31</v>
      </c>
      <c r="E106" s="85" t="e">
        <f>#REF!+#REF!</f>
        <v>#REF!</v>
      </c>
      <c r="F106" s="85" t="e">
        <f>#REF!+#REF!</f>
        <v>#REF!</v>
      </c>
      <c r="G106" s="85" t="e">
        <f>#REF!+#REF!</f>
        <v>#REF!</v>
      </c>
      <c r="H106" s="85" t="e">
        <f>#REF!+#REF!</f>
        <v>#REF!</v>
      </c>
      <c r="I106" s="85">
        <v>398.17</v>
      </c>
      <c r="J106" s="85">
        <v>0</v>
      </c>
      <c r="K106" s="85">
        <v>0</v>
      </c>
      <c r="L106" s="85">
        <v>0</v>
      </c>
      <c r="M106" s="85">
        <v>0</v>
      </c>
      <c r="N106" s="87"/>
    </row>
    <row r="107" spans="1:14" s="118" customFormat="1" x14ac:dyDescent="0.25">
      <c r="A107" s="166" t="s">
        <v>144</v>
      </c>
      <c r="B107" s="167"/>
      <c r="C107" s="168"/>
      <c r="D107" s="119" t="s">
        <v>145</v>
      </c>
      <c r="E107" s="116" t="e">
        <f t="shared" ref="E107:H125" si="30">E108</f>
        <v>#REF!</v>
      </c>
      <c r="F107" s="116" t="e">
        <f t="shared" si="30"/>
        <v>#REF!</v>
      </c>
      <c r="G107" s="116" t="e">
        <f t="shared" si="30"/>
        <v>#REF!</v>
      </c>
      <c r="H107" s="116" t="e">
        <f t="shared" si="30"/>
        <v>#REF!</v>
      </c>
      <c r="I107" s="120">
        <v>5385.37</v>
      </c>
      <c r="J107" s="116">
        <v>10514.43</v>
      </c>
      <c r="K107" s="116">
        <v>2000</v>
      </c>
      <c r="L107" s="116">
        <v>2000</v>
      </c>
      <c r="M107" s="116">
        <v>2000</v>
      </c>
    </row>
    <row r="108" spans="1:14" s="70" customFormat="1" ht="15" customHeight="1" x14ac:dyDescent="0.25">
      <c r="A108" s="157" t="s">
        <v>86</v>
      </c>
      <c r="B108" s="158"/>
      <c r="C108" s="159"/>
      <c r="D108" s="90" t="s">
        <v>95</v>
      </c>
      <c r="E108" s="85" t="e">
        <f t="shared" si="30"/>
        <v>#REF!</v>
      </c>
      <c r="F108" s="85" t="e">
        <f t="shared" si="30"/>
        <v>#REF!</v>
      </c>
      <c r="G108" s="85" t="e">
        <f t="shared" si="30"/>
        <v>#REF!</v>
      </c>
      <c r="H108" s="85" t="e">
        <f t="shared" si="30"/>
        <v>#REF!</v>
      </c>
      <c r="I108" s="113">
        <v>5385.37</v>
      </c>
      <c r="J108" s="85">
        <v>10514.43</v>
      </c>
      <c r="K108" s="85">
        <v>2000</v>
      </c>
      <c r="L108" s="85">
        <v>2000</v>
      </c>
      <c r="M108" s="85">
        <v>2000</v>
      </c>
      <c r="N108" s="87"/>
    </row>
    <row r="109" spans="1:14" s="70" customFormat="1" ht="25.5" x14ac:dyDescent="0.25">
      <c r="A109" s="160">
        <v>4</v>
      </c>
      <c r="B109" s="161"/>
      <c r="C109" s="162"/>
      <c r="D109" s="84" t="s">
        <v>32</v>
      </c>
      <c r="E109" s="85" t="e">
        <f t="shared" si="30"/>
        <v>#REF!</v>
      </c>
      <c r="F109" s="85" t="e">
        <f t="shared" si="30"/>
        <v>#REF!</v>
      </c>
      <c r="G109" s="85" t="e">
        <f t="shared" si="30"/>
        <v>#REF!</v>
      </c>
      <c r="H109" s="85" t="e">
        <f t="shared" si="30"/>
        <v>#REF!</v>
      </c>
      <c r="I109" s="113">
        <v>5385.37</v>
      </c>
      <c r="J109" s="85">
        <v>10514.43</v>
      </c>
      <c r="K109" s="85">
        <v>2000</v>
      </c>
      <c r="L109" s="85">
        <v>2000</v>
      </c>
      <c r="M109" s="85">
        <v>2000</v>
      </c>
      <c r="N109" s="87"/>
    </row>
    <row r="110" spans="1:14" s="70" customFormat="1" ht="25.5" x14ac:dyDescent="0.25">
      <c r="A110" s="163">
        <v>45</v>
      </c>
      <c r="B110" s="164"/>
      <c r="C110" s="165"/>
      <c r="D110" s="84" t="s">
        <v>216</v>
      </c>
      <c r="E110" s="85" t="e">
        <f>#REF!</f>
        <v>#REF!</v>
      </c>
      <c r="F110" s="85" t="e">
        <f>#REF!</f>
        <v>#REF!</v>
      </c>
      <c r="G110" s="85" t="e">
        <f>#REF!</f>
        <v>#REF!</v>
      </c>
      <c r="H110" s="85" t="e">
        <f>#REF!</f>
        <v>#REF!</v>
      </c>
      <c r="I110" s="113">
        <v>5385.37</v>
      </c>
      <c r="J110" s="85">
        <v>10514.43</v>
      </c>
      <c r="K110" s="85">
        <v>2000</v>
      </c>
      <c r="L110" s="85">
        <v>2000</v>
      </c>
      <c r="M110" s="85">
        <v>2000</v>
      </c>
      <c r="N110" s="87"/>
    </row>
    <row r="111" spans="1:14" s="118" customFormat="1" ht="15" customHeight="1" x14ac:dyDescent="0.25">
      <c r="A111" s="166" t="s">
        <v>221</v>
      </c>
      <c r="B111" s="167"/>
      <c r="C111" s="168"/>
      <c r="D111" s="115" t="s">
        <v>220</v>
      </c>
      <c r="E111" s="116" t="e">
        <f t="shared" ref="E111:H113" si="31">E112</f>
        <v>#REF!</v>
      </c>
      <c r="F111" s="116" t="e">
        <f t="shared" si="31"/>
        <v>#REF!</v>
      </c>
      <c r="G111" s="116" t="e">
        <f t="shared" si="31"/>
        <v>#REF!</v>
      </c>
      <c r="H111" s="116" t="e">
        <f t="shared" si="31"/>
        <v>#REF!</v>
      </c>
      <c r="I111" s="116">
        <v>0</v>
      </c>
      <c r="J111" s="116">
        <v>0</v>
      </c>
      <c r="K111" s="116">
        <v>1252</v>
      </c>
      <c r="L111" s="116">
        <v>1252</v>
      </c>
      <c r="M111" s="116">
        <v>1252</v>
      </c>
    </row>
    <row r="112" spans="1:14" s="70" customFormat="1" x14ac:dyDescent="0.25">
      <c r="A112" s="157" t="s">
        <v>86</v>
      </c>
      <c r="B112" s="158"/>
      <c r="C112" s="159"/>
      <c r="D112" s="90" t="s">
        <v>95</v>
      </c>
      <c r="E112" s="85" t="e">
        <f t="shared" si="31"/>
        <v>#REF!</v>
      </c>
      <c r="F112" s="85" t="e">
        <f t="shared" si="31"/>
        <v>#REF!</v>
      </c>
      <c r="G112" s="85" t="e">
        <f t="shared" si="31"/>
        <v>#REF!</v>
      </c>
      <c r="H112" s="85" t="e">
        <f t="shared" si="31"/>
        <v>#REF!</v>
      </c>
      <c r="I112" s="85">
        <v>0</v>
      </c>
      <c r="J112" s="85">
        <v>0</v>
      </c>
      <c r="K112" s="85">
        <v>1252</v>
      </c>
      <c r="L112" s="85">
        <v>1252</v>
      </c>
      <c r="M112" s="85">
        <v>1252</v>
      </c>
      <c r="N112" s="87"/>
    </row>
    <row r="113" spans="1:14" s="70" customFormat="1" x14ac:dyDescent="0.25">
      <c r="A113" s="160">
        <v>3</v>
      </c>
      <c r="B113" s="161"/>
      <c r="C113" s="162"/>
      <c r="D113" s="84" t="s">
        <v>29</v>
      </c>
      <c r="E113" s="85" t="e">
        <f t="shared" si="31"/>
        <v>#REF!</v>
      </c>
      <c r="F113" s="85" t="e">
        <f t="shared" si="31"/>
        <v>#REF!</v>
      </c>
      <c r="G113" s="85" t="e">
        <f t="shared" si="31"/>
        <v>#REF!</v>
      </c>
      <c r="H113" s="85" t="e">
        <f t="shared" si="31"/>
        <v>#REF!</v>
      </c>
      <c r="I113" s="85">
        <v>0</v>
      </c>
      <c r="J113" s="85">
        <v>0</v>
      </c>
      <c r="K113" s="85">
        <v>1252</v>
      </c>
      <c r="L113" s="85">
        <v>1252</v>
      </c>
      <c r="M113" s="85">
        <v>1252</v>
      </c>
      <c r="N113" s="87"/>
    </row>
    <row r="114" spans="1:14" s="70" customFormat="1" x14ac:dyDescent="0.25">
      <c r="A114" s="163">
        <v>32</v>
      </c>
      <c r="B114" s="164"/>
      <c r="C114" s="165"/>
      <c r="D114" s="84" t="s">
        <v>31</v>
      </c>
      <c r="E114" s="85" t="e">
        <f>#REF!+#REF!</f>
        <v>#REF!</v>
      </c>
      <c r="F114" s="85" t="e">
        <f>#REF!+#REF!</f>
        <v>#REF!</v>
      </c>
      <c r="G114" s="85" t="e">
        <f>#REF!+#REF!</f>
        <v>#REF!</v>
      </c>
      <c r="H114" s="85" t="e">
        <f>#REF!+#REF!</f>
        <v>#REF!</v>
      </c>
      <c r="I114" s="85">
        <v>0</v>
      </c>
      <c r="J114" s="85">
        <v>0</v>
      </c>
      <c r="K114" s="85">
        <v>1252</v>
      </c>
      <c r="L114" s="85">
        <v>1252</v>
      </c>
      <c r="M114" s="85">
        <v>1252</v>
      </c>
      <c r="N114" s="87"/>
    </row>
    <row r="115" spans="1:14" s="118" customFormat="1" ht="25.5" x14ac:dyDescent="0.25">
      <c r="A115" s="166" t="s">
        <v>84</v>
      </c>
      <c r="B115" s="167"/>
      <c r="C115" s="168"/>
      <c r="D115" s="115" t="s">
        <v>218</v>
      </c>
      <c r="E115" s="116" t="e">
        <f t="shared" ref="E115:H117" si="32">E116</f>
        <v>#REF!</v>
      </c>
      <c r="F115" s="116" t="e">
        <f t="shared" si="32"/>
        <v>#REF!</v>
      </c>
      <c r="G115" s="116" t="e">
        <f t="shared" si="32"/>
        <v>#REF!</v>
      </c>
      <c r="H115" s="116" t="e">
        <f t="shared" si="32"/>
        <v>#REF!</v>
      </c>
      <c r="I115" s="116">
        <v>0</v>
      </c>
      <c r="J115" s="116">
        <v>11463.3</v>
      </c>
      <c r="K115" s="116">
        <v>3000</v>
      </c>
      <c r="L115" s="116">
        <v>3000</v>
      </c>
      <c r="M115" s="116">
        <v>3000</v>
      </c>
    </row>
    <row r="116" spans="1:14" s="70" customFormat="1" x14ac:dyDescent="0.25">
      <c r="A116" s="157" t="s">
        <v>86</v>
      </c>
      <c r="B116" s="158"/>
      <c r="C116" s="159"/>
      <c r="D116" s="90" t="s">
        <v>95</v>
      </c>
      <c r="E116" s="85" t="e">
        <f t="shared" si="32"/>
        <v>#REF!</v>
      </c>
      <c r="F116" s="85" t="e">
        <f t="shared" si="32"/>
        <v>#REF!</v>
      </c>
      <c r="G116" s="85" t="e">
        <f t="shared" si="32"/>
        <v>#REF!</v>
      </c>
      <c r="H116" s="85" t="e">
        <f t="shared" si="32"/>
        <v>#REF!</v>
      </c>
      <c r="I116" s="85">
        <v>0</v>
      </c>
      <c r="J116" s="85">
        <v>11463.3</v>
      </c>
      <c r="K116" s="85">
        <v>3000</v>
      </c>
      <c r="L116" s="85">
        <v>3000</v>
      </c>
      <c r="M116" s="85">
        <v>3000</v>
      </c>
      <c r="N116" s="87"/>
    </row>
    <row r="117" spans="1:14" s="70" customFormat="1" x14ac:dyDescent="0.25">
      <c r="A117" s="160">
        <v>3</v>
      </c>
      <c r="B117" s="161"/>
      <c r="C117" s="162"/>
      <c r="D117" s="84" t="s">
        <v>29</v>
      </c>
      <c r="E117" s="85" t="e">
        <f t="shared" si="32"/>
        <v>#REF!</v>
      </c>
      <c r="F117" s="85" t="e">
        <f t="shared" si="32"/>
        <v>#REF!</v>
      </c>
      <c r="G117" s="85" t="e">
        <f t="shared" si="32"/>
        <v>#REF!</v>
      </c>
      <c r="H117" s="85" t="e">
        <f t="shared" si="32"/>
        <v>#REF!</v>
      </c>
      <c r="I117" s="85">
        <v>0</v>
      </c>
      <c r="J117" s="85">
        <v>11463.3</v>
      </c>
      <c r="K117" s="85">
        <v>3000</v>
      </c>
      <c r="L117" s="85">
        <v>3000</v>
      </c>
      <c r="M117" s="85">
        <v>3000</v>
      </c>
      <c r="N117" s="87"/>
    </row>
    <row r="118" spans="1:14" s="70" customFormat="1" x14ac:dyDescent="0.25">
      <c r="A118" s="163">
        <v>32</v>
      </c>
      <c r="B118" s="164"/>
      <c r="C118" s="165"/>
      <c r="D118" s="84" t="s">
        <v>31</v>
      </c>
      <c r="E118" s="85" t="e">
        <f>#REF!+#REF!</f>
        <v>#REF!</v>
      </c>
      <c r="F118" s="85" t="e">
        <f>#REF!+#REF!</f>
        <v>#REF!</v>
      </c>
      <c r="G118" s="85" t="e">
        <f>#REF!+#REF!</f>
        <v>#REF!</v>
      </c>
      <c r="H118" s="85" t="e">
        <f>#REF!+#REF!</f>
        <v>#REF!</v>
      </c>
      <c r="I118" s="85">
        <v>0</v>
      </c>
      <c r="J118" s="85">
        <v>11463.3</v>
      </c>
      <c r="K118" s="85">
        <v>3000</v>
      </c>
      <c r="L118" s="85">
        <v>3000</v>
      </c>
      <c r="M118" s="85">
        <v>3000</v>
      </c>
      <c r="N118" s="87"/>
    </row>
    <row r="119" spans="1:14" s="118" customFormat="1" x14ac:dyDescent="0.25">
      <c r="A119" s="166" t="s">
        <v>193</v>
      </c>
      <c r="B119" s="167"/>
      <c r="C119" s="168"/>
      <c r="D119" s="115" t="s">
        <v>194</v>
      </c>
      <c r="E119" s="116" t="e">
        <f>E123</f>
        <v>#REF!</v>
      </c>
      <c r="F119" s="116" t="e">
        <f t="shared" ref="F119:H119" si="33">F123</f>
        <v>#REF!</v>
      </c>
      <c r="G119" s="116" t="e">
        <f t="shared" si="33"/>
        <v>#REF!</v>
      </c>
      <c r="H119" s="116" t="e">
        <f t="shared" si="33"/>
        <v>#REF!</v>
      </c>
      <c r="I119" s="116">
        <v>0</v>
      </c>
      <c r="J119" s="116">
        <v>0</v>
      </c>
      <c r="K119" s="116">
        <v>5000</v>
      </c>
      <c r="L119" s="116">
        <v>5000</v>
      </c>
      <c r="M119" s="116">
        <v>5000</v>
      </c>
    </row>
    <row r="120" spans="1:14" s="70" customFormat="1" ht="15" customHeight="1" x14ac:dyDescent="0.25">
      <c r="A120" s="157" t="s">
        <v>86</v>
      </c>
      <c r="B120" s="158"/>
      <c r="C120" s="159"/>
      <c r="D120" s="90" t="s">
        <v>95</v>
      </c>
      <c r="E120" s="85" t="e">
        <f t="shared" si="30"/>
        <v>#REF!</v>
      </c>
      <c r="F120" s="85" t="e">
        <f t="shared" si="30"/>
        <v>#REF!</v>
      </c>
      <c r="G120" s="85" t="e">
        <f t="shared" si="30"/>
        <v>#REF!</v>
      </c>
      <c r="H120" s="85" t="e">
        <f t="shared" si="30"/>
        <v>#REF!</v>
      </c>
      <c r="I120" s="113">
        <v>0</v>
      </c>
      <c r="J120" s="85">
        <v>0</v>
      </c>
      <c r="K120" s="85">
        <v>5000</v>
      </c>
      <c r="L120" s="85">
        <v>5000</v>
      </c>
      <c r="M120" s="85">
        <v>5000</v>
      </c>
      <c r="N120" s="87"/>
    </row>
    <row r="121" spans="1:14" s="70" customFormat="1" ht="25.5" x14ac:dyDescent="0.25">
      <c r="A121" s="160">
        <v>4</v>
      </c>
      <c r="B121" s="161"/>
      <c r="C121" s="162"/>
      <c r="D121" s="84" t="s">
        <v>32</v>
      </c>
      <c r="E121" s="85" t="e">
        <f t="shared" si="30"/>
        <v>#REF!</v>
      </c>
      <c r="F121" s="85" t="e">
        <f t="shared" si="30"/>
        <v>#REF!</v>
      </c>
      <c r="G121" s="85" t="e">
        <f t="shared" si="30"/>
        <v>#REF!</v>
      </c>
      <c r="H121" s="85" t="e">
        <f t="shared" si="30"/>
        <v>#REF!</v>
      </c>
      <c r="I121" s="113">
        <v>0</v>
      </c>
      <c r="J121" s="85">
        <v>0</v>
      </c>
      <c r="K121" s="85">
        <v>5000</v>
      </c>
      <c r="L121" s="85">
        <v>5000</v>
      </c>
      <c r="M121" s="85">
        <v>5000</v>
      </c>
      <c r="N121" s="87"/>
    </row>
    <row r="122" spans="1:14" s="70" customFormat="1" ht="38.25" x14ac:dyDescent="0.25">
      <c r="A122" s="163">
        <v>42</v>
      </c>
      <c r="B122" s="164"/>
      <c r="C122" s="165"/>
      <c r="D122" s="84" t="s">
        <v>146</v>
      </c>
      <c r="E122" s="85" t="e">
        <f>#REF!</f>
        <v>#REF!</v>
      </c>
      <c r="F122" s="85" t="e">
        <f>#REF!</f>
        <v>#REF!</v>
      </c>
      <c r="G122" s="85" t="e">
        <f>#REF!</f>
        <v>#REF!</v>
      </c>
      <c r="H122" s="85" t="e">
        <f>#REF!</f>
        <v>#REF!</v>
      </c>
      <c r="I122" s="113">
        <v>0</v>
      </c>
      <c r="J122" s="85">
        <v>0</v>
      </c>
      <c r="K122" s="85">
        <v>5000</v>
      </c>
      <c r="L122" s="85">
        <v>5000</v>
      </c>
      <c r="M122" s="85">
        <v>5000</v>
      </c>
      <c r="N122" s="87"/>
    </row>
    <row r="123" spans="1:14" s="118" customFormat="1" ht="25.5" x14ac:dyDescent="0.25">
      <c r="A123" s="166" t="s">
        <v>144</v>
      </c>
      <c r="B123" s="167"/>
      <c r="C123" s="168"/>
      <c r="D123" s="119" t="s">
        <v>147</v>
      </c>
      <c r="E123" s="116" t="e">
        <f t="shared" si="30"/>
        <v>#REF!</v>
      </c>
      <c r="F123" s="116" t="e">
        <f t="shared" si="30"/>
        <v>#REF!</v>
      </c>
      <c r="G123" s="116" t="e">
        <f t="shared" si="30"/>
        <v>#REF!</v>
      </c>
      <c r="H123" s="116" t="e">
        <f t="shared" si="30"/>
        <v>#REF!</v>
      </c>
      <c r="I123" s="120">
        <v>500</v>
      </c>
      <c r="J123" s="116">
        <v>600</v>
      </c>
      <c r="K123" s="116">
        <v>600</v>
      </c>
      <c r="L123" s="116">
        <v>600</v>
      </c>
      <c r="M123" s="116">
        <v>600</v>
      </c>
    </row>
    <row r="124" spans="1:14" s="70" customFormat="1" ht="15" customHeight="1" x14ac:dyDescent="0.25">
      <c r="A124" s="157" t="s">
        <v>86</v>
      </c>
      <c r="B124" s="158"/>
      <c r="C124" s="159"/>
      <c r="D124" s="90" t="s">
        <v>95</v>
      </c>
      <c r="E124" s="85" t="e">
        <f t="shared" si="30"/>
        <v>#REF!</v>
      </c>
      <c r="F124" s="85" t="e">
        <f t="shared" si="30"/>
        <v>#REF!</v>
      </c>
      <c r="G124" s="85" t="e">
        <f t="shared" si="30"/>
        <v>#REF!</v>
      </c>
      <c r="H124" s="85" t="e">
        <f t="shared" si="30"/>
        <v>#REF!</v>
      </c>
      <c r="I124" s="113">
        <v>500</v>
      </c>
      <c r="J124" s="85">
        <v>600</v>
      </c>
      <c r="K124" s="85">
        <v>600</v>
      </c>
      <c r="L124" s="85">
        <v>600</v>
      </c>
      <c r="M124" s="85">
        <v>600</v>
      </c>
      <c r="N124" s="87"/>
    </row>
    <row r="125" spans="1:14" s="70" customFormat="1" ht="25.5" x14ac:dyDescent="0.25">
      <c r="A125" s="160">
        <v>4</v>
      </c>
      <c r="B125" s="161"/>
      <c r="C125" s="162"/>
      <c r="D125" s="84" t="s">
        <v>32</v>
      </c>
      <c r="E125" s="85" t="e">
        <f t="shared" si="30"/>
        <v>#REF!</v>
      </c>
      <c r="F125" s="85" t="e">
        <f t="shared" si="30"/>
        <v>#REF!</v>
      </c>
      <c r="G125" s="85" t="e">
        <f t="shared" si="30"/>
        <v>#REF!</v>
      </c>
      <c r="H125" s="85" t="e">
        <f t="shared" si="30"/>
        <v>#REF!</v>
      </c>
      <c r="I125" s="113">
        <v>500</v>
      </c>
      <c r="J125" s="85">
        <v>600</v>
      </c>
      <c r="K125" s="85">
        <v>600</v>
      </c>
      <c r="L125" s="85">
        <v>600</v>
      </c>
      <c r="M125" s="85">
        <v>600</v>
      </c>
      <c r="N125" s="87"/>
    </row>
    <row r="126" spans="1:14" s="70" customFormat="1" ht="38.25" x14ac:dyDescent="0.25">
      <c r="A126" s="163">
        <v>42</v>
      </c>
      <c r="B126" s="164"/>
      <c r="C126" s="165"/>
      <c r="D126" s="84" t="s">
        <v>146</v>
      </c>
      <c r="E126" s="85" t="e">
        <f>#REF!</f>
        <v>#REF!</v>
      </c>
      <c r="F126" s="85" t="e">
        <f>#REF!</f>
        <v>#REF!</v>
      </c>
      <c r="G126" s="85" t="e">
        <f>#REF!</f>
        <v>#REF!</v>
      </c>
      <c r="H126" s="85" t="e">
        <f>#REF!</f>
        <v>#REF!</v>
      </c>
      <c r="I126" s="113">
        <v>500</v>
      </c>
      <c r="J126" s="85">
        <v>600</v>
      </c>
      <c r="K126" s="85">
        <v>600</v>
      </c>
      <c r="L126" s="85">
        <v>600</v>
      </c>
      <c r="M126" s="85">
        <v>600</v>
      </c>
      <c r="N126" s="87"/>
    </row>
    <row r="127" spans="1:14" s="118" customFormat="1" x14ac:dyDescent="0.25">
      <c r="A127" s="166" t="s">
        <v>149</v>
      </c>
      <c r="B127" s="167"/>
      <c r="C127" s="168"/>
      <c r="D127" s="115" t="s">
        <v>150</v>
      </c>
      <c r="E127" s="116" t="e">
        <f t="shared" ref="E127:H129" si="34">E128</f>
        <v>#REF!</v>
      </c>
      <c r="F127" s="116" t="e">
        <f t="shared" si="34"/>
        <v>#REF!</v>
      </c>
      <c r="G127" s="116" t="e">
        <f t="shared" si="34"/>
        <v>#REF!</v>
      </c>
      <c r="H127" s="116" t="e">
        <f t="shared" si="34"/>
        <v>#REF!</v>
      </c>
      <c r="I127" s="116">
        <v>3737.04</v>
      </c>
      <c r="J127" s="116">
        <v>5099.62</v>
      </c>
      <c r="K127" s="116">
        <v>2106</v>
      </c>
      <c r="L127" s="116">
        <v>2106</v>
      </c>
      <c r="M127" s="116">
        <v>2106</v>
      </c>
    </row>
    <row r="128" spans="1:14" s="70" customFormat="1" x14ac:dyDescent="0.25">
      <c r="A128" s="157" t="s">
        <v>86</v>
      </c>
      <c r="B128" s="158"/>
      <c r="C128" s="159"/>
      <c r="D128" s="90" t="s">
        <v>95</v>
      </c>
      <c r="E128" s="85" t="e">
        <f t="shared" si="34"/>
        <v>#REF!</v>
      </c>
      <c r="F128" s="85" t="e">
        <f t="shared" si="34"/>
        <v>#REF!</v>
      </c>
      <c r="G128" s="85" t="e">
        <f t="shared" si="34"/>
        <v>#REF!</v>
      </c>
      <c r="H128" s="85" t="e">
        <f t="shared" si="34"/>
        <v>#REF!</v>
      </c>
      <c r="I128" s="113">
        <v>3737.04</v>
      </c>
      <c r="J128" s="85">
        <v>5099.62</v>
      </c>
      <c r="K128" s="85">
        <v>2106</v>
      </c>
      <c r="L128" s="85">
        <v>2106</v>
      </c>
      <c r="M128" s="85">
        <v>2106</v>
      </c>
      <c r="N128" s="87"/>
    </row>
    <row r="129" spans="1:18" s="70" customFormat="1" x14ac:dyDescent="0.25">
      <c r="A129" s="160">
        <v>3</v>
      </c>
      <c r="B129" s="161"/>
      <c r="C129" s="162"/>
      <c r="D129" s="84" t="s">
        <v>29</v>
      </c>
      <c r="E129" s="85" t="e">
        <f t="shared" si="34"/>
        <v>#REF!</v>
      </c>
      <c r="F129" s="85" t="e">
        <f t="shared" si="34"/>
        <v>#REF!</v>
      </c>
      <c r="G129" s="85" t="e">
        <f t="shared" si="34"/>
        <v>#REF!</v>
      </c>
      <c r="H129" s="85" t="e">
        <f t="shared" si="34"/>
        <v>#REF!</v>
      </c>
      <c r="I129" s="85">
        <v>3737.04</v>
      </c>
      <c r="J129" s="85">
        <v>5099.62</v>
      </c>
      <c r="K129" s="85">
        <v>2106</v>
      </c>
      <c r="L129" s="85">
        <v>2106</v>
      </c>
      <c r="M129" s="85">
        <v>2106</v>
      </c>
      <c r="N129" s="87"/>
    </row>
    <row r="130" spans="1:18" s="70" customFormat="1" x14ac:dyDescent="0.25">
      <c r="A130" s="163">
        <v>32</v>
      </c>
      <c r="B130" s="164"/>
      <c r="C130" s="165"/>
      <c r="D130" s="84" t="s">
        <v>31</v>
      </c>
      <c r="E130" s="85" t="e">
        <f>#REF!+#REF!</f>
        <v>#REF!</v>
      </c>
      <c r="F130" s="85" t="e">
        <f>#REF!+#REF!</f>
        <v>#REF!</v>
      </c>
      <c r="G130" s="85" t="e">
        <f>#REF!+#REF!</f>
        <v>#REF!</v>
      </c>
      <c r="H130" s="85" t="e">
        <f>#REF!+#REF!</f>
        <v>#REF!</v>
      </c>
      <c r="I130" s="85">
        <v>3737.04</v>
      </c>
      <c r="J130" s="85">
        <v>5099.62</v>
      </c>
      <c r="K130" s="85">
        <v>2106</v>
      </c>
      <c r="L130" s="85">
        <v>2106</v>
      </c>
      <c r="M130" s="85">
        <v>2106</v>
      </c>
      <c r="N130" s="87"/>
    </row>
    <row r="131" spans="1:18" ht="25.5" hidden="1" x14ac:dyDescent="0.25">
      <c r="A131" s="169">
        <v>3224</v>
      </c>
      <c r="B131" s="170"/>
      <c r="C131" s="171"/>
      <c r="D131" s="97" t="s">
        <v>119</v>
      </c>
      <c r="E131" s="98">
        <v>9000</v>
      </c>
      <c r="F131" s="98">
        <f>E131/7.5345</f>
        <v>1194.5052757316344</v>
      </c>
      <c r="G131" s="99">
        <v>7378.04</v>
      </c>
      <c r="H131" s="99">
        <f>G131/7.5345</f>
        <v>979.23418939544752</v>
      </c>
      <c r="I131" s="99"/>
      <c r="J131" s="99"/>
      <c r="K131" s="99"/>
      <c r="L131" s="99"/>
      <c r="M131" s="99"/>
      <c r="N131" s="100"/>
      <c r="Q131" s="70"/>
      <c r="R131" s="70"/>
    </row>
    <row r="132" spans="1:18" s="70" customFormat="1" ht="25.5" x14ac:dyDescent="0.25">
      <c r="A132" s="178" t="s">
        <v>83</v>
      </c>
      <c r="B132" s="179"/>
      <c r="C132" s="180"/>
      <c r="D132" s="125" t="s">
        <v>151</v>
      </c>
      <c r="E132" s="126" t="e">
        <f t="shared" ref="E132:H135" si="35">E133</f>
        <v>#REF!</v>
      </c>
      <c r="F132" s="126" t="e">
        <f t="shared" si="35"/>
        <v>#REF!</v>
      </c>
      <c r="G132" s="126" t="e">
        <f t="shared" si="35"/>
        <v>#REF!</v>
      </c>
      <c r="H132" s="126" t="e">
        <f t="shared" si="35"/>
        <v>#REF!</v>
      </c>
      <c r="I132" s="126">
        <v>1575.57</v>
      </c>
      <c r="J132" s="126">
        <v>2157.13</v>
      </c>
      <c r="K132" s="126">
        <v>2000</v>
      </c>
      <c r="L132" s="126">
        <v>2000</v>
      </c>
      <c r="M132" s="126">
        <v>2000</v>
      </c>
      <c r="N132" s="87"/>
    </row>
    <row r="133" spans="1:18" s="70" customFormat="1" ht="38.25" x14ac:dyDescent="0.25">
      <c r="A133" s="166" t="s">
        <v>152</v>
      </c>
      <c r="B133" s="167"/>
      <c r="C133" s="168"/>
      <c r="D133" s="115" t="s">
        <v>153</v>
      </c>
      <c r="E133" s="116" t="e">
        <f t="shared" si="35"/>
        <v>#REF!</v>
      </c>
      <c r="F133" s="116" t="e">
        <f t="shared" si="35"/>
        <v>#REF!</v>
      </c>
      <c r="G133" s="116" t="e">
        <f t="shared" si="35"/>
        <v>#REF!</v>
      </c>
      <c r="H133" s="116" t="e">
        <f t="shared" si="35"/>
        <v>#REF!</v>
      </c>
      <c r="I133" s="116">
        <v>1575.57</v>
      </c>
      <c r="J133" s="116">
        <v>2157.13</v>
      </c>
      <c r="K133" s="116">
        <v>2000</v>
      </c>
      <c r="L133" s="116">
        <v>2000</v>
      </c>
      <c r="M133" s="116">
        <v>2000</v>
      </c>
      <c r="N133" s="87"/>
    </row>
    <row r="134" spans="1:18" s="70" customFormat="1" x14ac:dyDescent="0.25">
      <c r="A134" s="157" t="s">
        <v>86</v>
      </c>
      <c r="B134" s="158"/>
      <c r="C134" s="159"/>
      <c r="D134" s="90" t="s">
        <v>95</v>
      </c>
      <c r="E134" s="85" t="e">
        <f t="shared" si="35"/>
        <v>#REF!</v>
      </c>
      <c r="F134" s="85" t="e">
        <f t="shared" si="35"/>
        <v>#REF!</v>
      </c>
      <c r="G134" s="85" t="e">
        <f t="shared" si="35"/>
        <v>#REF!</v>
      </c>
      <c r="H134" s="85" t="e">
        <f t="shared" si="35"/>
        <v>#REF!</v>
      </c>
      <c r="I134" s="85">
        <v>1575.57</v>
      </c>
      <c r="J134" s="85">
        <v>2157.13</v>
      </c>
      <c r="K134" s="85">
        <v>2000</v>
      </c>
      <c r="L134" s="85">
        <v>2000</v>
      </c>
      <c r="M134" s="85">
        <v>2000</v>
      </c>
      <c r="N134" s="87"/>
    </row>
    <row r="135" spans="1:18" s="70" customFormat="1" x14ac:dyDescent="0.25">
      <c r="A135" s="160">
        <v>3</v>
      </c>
      <c r="B135" s="161"/>
      <c r="C135" s="162"/>
      <c r="D135" s="84" t="s">
        <v>29</v>
      </c>
      <c r="E135" s="85" t="e">
        <f t="shared" si="35"/>
        <v>#REF!</v>
      </c>
      <c r="F135" s="85" t="e">
        <f t="shared" si="35"/>
        <v>#REF!</v>
      </c>
      <c r="G135" s="85" t="e">
        <f t="shared" si="35"/>
        <v>#REF!</v>
      </c>
      <c r="H135" s="85" t="e">
        <f t="shared" si="35"/>
        <v>#REF!</v>
      </c>
      <c r="I135" s="85">
        <v>1575.57</v>
      </c>
      <c r="J135" s="85">
        <v>2157.13</v>
      </c>
      <c r="K135" s="85">
        <v>2000</v>
      </c>
      <c r="L135" s="85">
        <v>2000</v>
      </c>
      <c r="M135" s="85">
        <v>2000</v>
      </c>
      <c r="N135" s="87"/>
    </row>
    <row r="136" spans="1:18" s="70" customFormat="1" ht="38.25" x14ac:dyDescent="0.25">
      <c r="A136" s="163">
        <v>37</v>
      </c>
      <c r="B136" s="164"/>
      <c r="C136" s="165"/>
      <c r="D136" s="84" t="s">
        <v>115</v>
      </c>
      <c r="E136" s="85" t="e">
        <f>#REF!</f>
        <v>#REF!</v>
      </c>
      <c r="F136" s="85" t="e">
        <f>#REF!</f>
        <v>#REF!</v>
      </c>
      <c r="G136" s="85" t="e">
        <f>#REF!</f>
        <v>#REF!</v>
      </c>
      <c r="H136" s="85" t="e">
        <f>#REF!</f>
        <v>#REF!</v>
      </c>
      <c r="I136" s="85">
        <v>1575.57</v>
      </c>
      <c r="J136" s="85">
        <v>2157.13</v>
      </c>
      <c r="K136" s="85">
        <v>2000</v>
      </c>
      <c r="L136" s="85">
        <v>2000</v>
      </c>
      <c r="M136" s="85">
        <v>2000</v>
      </c>
      <c r="N136" s="87"/>
    </row>
    <row r="137" spans="1:18" ht="25.5" hidden="1" x14ac:dyDescent="0.25">
      <c r="A137" s="169">
        <v>3723</v>
      </c>
      <c r="B137" s="170"/>
      <c r="C137" s="171"/>
      <c r="D137" s="97" t="s">
        <v>154</v>
      </c>
      <c r="E137" s="98">
        <v>12078.45</v>
      </c>
      <c r="F137" s="98">
        <f>E137/7.5345</f>
        <v>1603.0858052956401</v>
      </c>
      <c r="G137" s="98">
        <v>12078.45</v>
      </c>
      <c r="H137" s="98">
        <v>1603.09</v>
      </c>
      <c r="I137" s="98"/>
      <c r="J137" s="98"/>
      <c r="K137" s="98"/>
      <c r="L137" s="98"/>
      <c r="M137" s="98"/>
      <c r="N137" s="100"/>
    </row>
    <row r="138" spans="1:18" s="70" customFormat="1" ht="29.45" hidden="1" customHeight="1" x14ac:dyDescent="0.25">
      <c r="A138" s="169">
        <v>4511</v>
      </c>
      <c r="B138" s="170"/>
      <c r="C138" s="171"/>
      <c r="D138" s="97" t="s">
        <v>155</v>
      </c>
      <c r="E138" s="85">
        <v>0</v>
      </c>
      <c r="F138" s="85">
        <v>0</v>
      </c>
      <c r="G138" s="85">
        <v>0</v>
      </c>
      <c r="H138" s="85">
        <v>0</v>
      </c>
      <c r="I138" s="98"/>
      <c r="J138" s="98"/>
      <c r="K138" s="98"/>
      <c r="L138" s="98"/>
      <c r="M138" s="98"/>
      <c r="N138" s="87"/>
    </row>
    <row r="139" spans="1:18" s="70" customFormat="1" ht="38.25" x14ac:dyDescent="0.25">
      <c r="A139" s="166" t="s">
        <v>83</v>
      </c>
      <c r="B139" s="167"/>
      <c r="C139" s="168"/>
      <c r="D139" s="115" t="s">
        <v>156</v>
      </c>
      <c r="E139" s="116">
        <v>6260169</v>
      </c>
      <c r="F139" s="116">
        <f>E139/7.5345</f>
        <v>830867.21083018114</v>
      </c>
      <c r="G139" s="116">
        <v>5999336</v>
      </c>
      <c r="H139" s="116">
        <f>G139/7.5345</f>
        <v>796248.72254296893</v>
      </c>
      <c r="I139" s="116">
        <v>1170614.6100000001</v>
      </c>
      <c r="J139" s="116">
        <v>1047925</v>
      </c>
      <c r="K139" s="116">
        <f>K140+K199+K239+K253+K270+K296+K313+K322+K331+K345</f>
        <v>1952459.38</v>
      </c>
      <c r="L139" s="116">
        <f t="shared" ref="L139:M139" si="36">L140+L199+L239+L253+L270+L296+L313+L322+L331+L345</f>
        <v>1064275</v>
      </c>
      <c r="M139" s="116">
        <f t="shared" si="36"/>
        <v>1064275</v>
      </c>
      <c r="N139" s="87"/>
    </row>
    <row r="140" spans="1:18" s="70" customFormat="1" x14ac:dyDescent="0.25">
      <c r="A140" s="160" t="s">
        <v>84</v>
      </c>
      <c r="B140" s="161"/>
      <c r="C140" s="162"/>
      <c r="D140" s="84" t="s">
        <v>85</v>
      </c>
      <c r="E140" s="85" t="e">
        <f>E141+E147+E154+E167+E172+E191</f>
        <v>#REF!</v>
      </c>
      <c r="F140" s="85" t="e">
        <f>F141+F147+F154+F167+F172+F191</f>
        <v>#REF!</v>
      </c>
      <c r="G140" s="85" t="e">
        <f>G141+G147+G154+G167+G172+G191</f>
        <v>#REF!</v>
      </c>
      <c r="H140" s="85" t="e">
        <f>G140/7.5345</f>
        <v>#REF!</v>
      </c>
      <c r="I140" s="85">
        <v>1299.8599999999999</v>
      </c>
      <c r="J140" s="85">
        <v>1680</v>
      </c>
      <c r="K140" s="85">
        <v>1680</v>
      </c>
      <c r="L140" s="85">
        <v>1680</v>
      </c>
      <c r="M140" s="85">
        <v>1680</v>
      </c>
      <c r="N140" s="87"/>
    </row>
    <row r="141" spans="1:18" s="70" customFormat="1" x14ac:dyDescent="0.25">
      <c r="A141" s="157" t="s">
        <v>157</v>
      </c>
      <c r="B141" s="158"/>
      <c r="C141" s="159"/>
      <c r="D141" s="90" t="s">
        <v>158</v>
      </c>
      <c r="E141" s="85" t="e">
        <f t="shared" ref="E141:H142" si="37">E142</f>
        <v>#REF!</v>
      </c>
      <c r="F141" s="85" t="e">
        <f t="shared" si="37"/>
        <v>#REF!</v>
      </c>
      <c r="G141" s="85" t="e">
        <f t="shared" si="37"/>
        <v>#REF!</v>
      </c>
      <c r="H141" s="85" t="e">
        <f t="shared" si="37"/>
        <v>#REF!</v>
      </c>
      <c r="I141" s="85">
        <v>1299.8599999999999</v>
      </c>
      <c r="J141" s="85">
        <v>1675</v>
      </c>
      <c r="K141" s="85">
        <v>1675</v>
      </c>
      <c r="L141" s="85">
        <v>1675</v>
      </c>
      <c r="M141" s="85">
        <v>1675</v>
      </c>
      <c r="N141" s="87"/>
    </row>
    <row r="142" spans="1:18" s="70" customFormat="1" x14ac:dyDescent="0.25">
      <c r="A142" s="160">
        <v>3</v>
      </c>
      <c r="B142" s="161"/>
      <c r="C142" s="162"/>
      <c r="D142" s="84" t="s">
        <v>29</v>
      </c>
      <c r="E142" s="85" t="e">
        <f t="shared" si="37"/>
        <v>#REF!</v>
      </c>
      <c r="F142" s="85" t="e">
        <f t="shared" si="37"/>
        <v>#REF!</v>
      </c>
      <c r="G142" s="85" t="e">
        <f t="shared" si="37"/>
        <v>#REF!</v>
      </c>
      <c r="H142" s="85" t="e">
        <f t="shared" si="37"/>
        <v>#REF!</v>
      </c>
      <c r="I142" s="85">
        <v>1299.8599999999999</v>
      </c>
      <c r="J142" s="85">
        <v>1675</v>
      </c>
      <c r="K142" s="85">
        <v>1675</v>
      </c>
      <c r="L142" s="85">
        <v>1675</v>
      </c>
      <c r="M142" s="85">
        <v>1675</v>
      </c>
      <c r="N142" s="87"/>
    </row>
    <row r="143" spans="1:18" s="70" customFormat="1" x14ac:dyDescent="0.25">
      <c r="A143" s="163">
        <v>32</v>
      </c>
      <c r="B143" s="164"/>
      <c r="C143" s="165"/>
      <c r="D143" s="84" t="s">
        <v>31</v>
      </c>
      <c r="E143" s="85" t="e">
        <f>#REF!+#REF!+#REF!+#REF!</f>
        <v>#REF!</v>
      </c>
      <c r="F143" s="85" t="e">
        <f>#REF!+#REF!+#REF!+#REF!</f>
        <v>#REF!</v>
      </c>
      <c r="G143" s="85" t="e">
        <f>#REF!+#REF!+#REF!+#REF!</f>
        <v>#REF!</v>
      </c>
      <c r="H143" s="85" t="e">
        <f>#REF!+#REF!+#REF!+#REF!</f>
        <v>#REF!</v>
      </c>
      <c r="I143" s="85">
        <v>0</v>
      </c>
      <c r="J143" s="85">
        <v>1675</v>
      </c>
      <c r="K143" s="85">
        <v>1675</v>
      </c>
      <c r="L143" s="85">
        <v>1675</v>
      </c>
      <c r="M143" s="85">
        <v>1675</v>
      </c>
      <c r="N143" s="87"/>
    </row>
    <row r="144" spans="1:18" hidden="1" x14ac:dyDescent="0.25">
      <c r="A144" s="169">
        <v>3293</v>
      </c>
      <c r="B144" s="170"/>
      <c r="C144" s="171"/>
      <c r="D144" s="97" t="s">
        <v>110</v>
      </c>
      <c r="E144" s="98"/>
      <c r="F144" s="98"/>
      <c r="G144" s="98"/>
      <c r="H144" s="98"/>
      <c r="I144" s="98"/>
      <c r="J144" s="98"/>
      <c r="K144" s="98"/>
      <c r="L144" s="98"/>
      <c r="M144" s="98"/>
      <c r="N144" s="100"/>
    </row>
    <row r="145" spans="1:14" ht="25.5" hidden="1" x14ac:dyDescent="0.25">
      <c r="A145" s="169">
        <v>3299</v>
      </c>
      <c r="B145" s="170"/>
      <c r="C145" s="171"/>
      <c r="D145" s="97" t="s">
        <v>108</v>
      </c>
      <c r="E145" s="98"/>
      <c r="F145" s="98"/>
      <c r="G145" s="98"/>
      <c r="H145" s="98">
        <f>G145/7.5345</f>
        <v>0</v>
      </c>
      <c r="I145" s="98"/>
      <c r="J145" s="98"/>
      <c r="K145" s="98"/>
      <c r="L145" s="98"/>
      <c r="M145" s="98"/>
      <c r="N145" s="100"/>
    </row>
    <row r="146" spans="1:14" hidden="1" x14ac:dyDescent="0.25">
      <c r="A146" s="169">
        <v>3433</v>
      </c>
      <c r="B146" s="170"/>
      <c r="C146" s="171"/>
      <c r="D146" s="97" t="s">
        <v>159</v>
      </c>
      <c r="E146" s="98"/>
      <c r="F146" s="98">
        <f>E146/7.5345</f>
        <v>0</v>
      </c>
      <c r="G146" s="98"/>
      <c r="H146" s="98">
        <f>G146/7.5345</f>
        <v>0</v>
      </c>
      <c r="I146" s="98"/>
      <c r="J146" s="98"/>
      <c r="K146" s="98"/>
      <c r="L146" s="98"/>
      <c r="M146" s="98"/>
      <c r="N146" s="100"/>
    </row>
    <row r="147" spans="1:14" s="70" customFormat="1" ht="38.25" hidden="1" customHeight="1" x14ac:dyDescent="0.25">
      <c r="A147" s="88" t="s">
        <v>160</v>
      </c>
      <c r="B147" s="89"/>
      <c r="C147" s="90"/>
      <c r="D147" s="90" t="s">
        <v>161</v>
      </c>
      <c r="E147" s="85">
        <v>60858</v>
      </c>
      <c r="F147" s="85">
        <v>8077.24</v>
      </c>
      <c r="G147" s="85">
        <f t="shared" ref="E147:H149" si="38">G148</f>
        <v>0</v>
      </c>
      <c r="H147" s="85">
        <f t="shared" si="38"/>
        <v>0</v>
      </c>
      <c r="I147" s="85"/>
      <c r="J147" s="85"/>
      <c r="K147" s="85"/>
      <c r="L147" s="85"/>
      <c r="M147" s="85"/>
      <c r="N147" s="87"/>
    </row>
    <row r="148" spans="1:14" s="70" customFormat="1" hidden="1" x14ac:dyDescent="0.25">
      <c r="A148" s="82">
        <v>3</v>
      </c>
      <c r="B148" s="83"/>
      <c r="C148" s="84"/>
      <c r="D148" s="84" t="s">
        <v>29</v>
      </c>
      <c r="E148" s="85">
        <f t="shared" si="38"/>
        <v>31716</v>
      </c>
      <c r="F148" s="85">
        <f t="shared" ref="F148:F152" si="39">E148/7.5345</f>
        <v>4209.4365916782799</v>
      </c>
      <c r="G148" s="85">
        <f t="shared" si="38"/>
        <v>0</v>
      </c>
      <c r="H148" s="85">
        <f t="shared" si="38"/>
        <v>0</v>
      </c>
      <c r="I148" s="85"/>
      <c r="J148" s="85"/>
      <c r="K148" s="85"/>
      <c r="L148" s="85"/>
      <c r="M148" s="85"/>
      <c r="N148" s="87"/>
    </row>
    <row r="149" spans="1:14" s="70" customFormat="1" hidden="1" x14ac:dyDescent="0.25">
      <c r="A149" s="91">
        <v>32</v>
      </c>
      <c r="B149" s="92"/>
      <c r="C149" s="93"/>
      <c r="D149" s="84" t="s">
        <v>31</v>
      </c>
      <c r="E149" s="85">
        <f t="shared" si="38"/>
        <v>31716</v>
      </c>
      <c r="F149" s="85">
        <f t="shared" si="39"/>
        <v>4209.4365916782799</v>
      </c>
      <c r="G149" s="85">
        <f t="shared" si="38"/>
        <v>0</v>
      </c>
      <c r="H149" s="85">
        <f t="shared" si="38"/>
        <v>0</v>
      </c>
      <c r="I149" s="85"/>
      <c r="J149" s="85"/>
      <c r="K149" s="85"/>
      <c r="L149" s="85"/>
      <c r="M149" s="85"/>
      <c r="N149" s="87"/>
    </row>
    <row r="150" spans="1:14" s="70" customFormat="1" hidden="1" x14ac:dyDescent="0.25">
      <c r="A150" s="91">
        <v>323</v>
      </c>
      <c r="B150" s="92"/>
      <c r="C150" s="93"/>
      <c r="D150" s="84" t="s">
        <v>103</v>
      </c>
      <c r="E150" s="85">
        <f>E153+E152+E151</f>
        <v>31716</v>
      </c>
      <c r="F150" s="85">
        <f t="shared" si="39"/>
        <v>4209.4365916782799</v>
      </c>
      <c r="G150" s="85">
        <f>G153</f>
        <v>0</v>
      </c>
      <c r="H150" s="85">
        <f>H153</f>
        <v>0</v>
      </c>
      <c r="I150" s="85"/>
      <c r="J150" s="85"/>
      <c r="K150" s="85"/>
      <c r="L150" s="85"/>
      <c r="M150" s="85"/>
      <c r="N150" s="87"/>
    </row>
    <row r="151" spans="1:14" s="70" customFormat="1" hidden="1" x14ac:dyDescent="0.25">
      <c r="A151" s="94">
        <v>3211</v>
      </c>
      <c r="B151" s="92"/>
      <c r="C151" s="93"/>
      <c r="D151" s="97" t="s">
        <v>97</v>
      </c>
      <c r="E151" s="98">
        <v>10858</v>
      </c>
      <c r="F151" s="98">
        <f t="shared" si="39"/>
        <v>1441.1042537660096</v>
      </c>
      <c r="G151" s="85"/>
      <c r="H151" s="85"/>
      <c r="I151" s="85"/>
      <c r="J151" s="85"/>
      <c r="K151" s="85"/>
      <c r="L151" s="85"/>
      <c r="M151" s="85"/>
      <c r="N151" s="87"/>
    </row>
    <row r="152" spans="1:14" s="70" customFormat="1" hidden="1" x14ac:dyDescent="0.25">
      <c r="A152" s="94">
        <v>3223</v>
      </c>
      <c r="B152" s="92"/>
      <c r="C152" s="93"/>
      <c r="D152" s="97" t="s">
        <v>101</v>
      </c>
      <c r="E152" s="98">
        <v>10000</v>
      </c>
      <c r="F152" s="98">
        <f t="shared" si="39"/>
        <v>1327.2280841462605</v>
      </c>
      <c r="G152" s="85"/>
      <c r="H152" s="85"/>
      <c r="I152" s="85"/>
      <c r="J152" s="85"/>
      <c r="K152" s="85"/>
      <c r="L152" s="85"/>
      <c r="M152" s="85"/>
      <c r="N152" s="87"/>
    </row>
    <row r="153" spans="1:14" ht="25.5" hidden="1" x14ac:dyDescent="0.25">
      <c r="A153" s="94">
        <v>3232</v>
      </c>
      <c r="B153" s="95"/>
      <c r="C153" s="96"/>
      <c r="D153" s="97" t="s">
        <v>120</v>
      </c>
      <c r="E153" s="98">
        <v>10858</v>
      </c>
      <c r="F153" s="98">
        <v>1441.1</v>
      </c>
      <c r="G153" s="98"/>
      <c r="H153" s="98"/>
      <c r="I153" s="98"/>
      <c r="J153" s="98"/>
      <c r="K153" s="98"/>
      <c r="L153" s="98"/>
      <c r="M153" s="98"/>
      <c r="N153" s="100"/>
    </row>
    <row r="154" spans="1:14" s="70" customFormat="1" ht="25.5" hidden="1" x14ac:dyDescent="0.25">
      <c r="A154" s="157" t="s">
        <v>162</v>
      </c>
      <c r="B154" s="158"/>
      <c r="C154" s="159"/>
      <c r="D154" s="90" t="s">
        <v>163</v>
      </c>
      <c r="E154" s="85">
        <f t="shared" ref="E154:H155" si="40">E155</f>
        <v>172000</v>
      </c>
      <c r="F154" s="85">
        <f t="shared" ref="F154:F159" si="41">E154/7.5345</f>
        <v>22828.32304731568</v>
      </c>
      <c r="G154" s="85">
        <f t="shared" si="40"/>
        <v>0</v>
      </c>
      <c r="H154" s="85">
        <f t="shared" si="40"/>
        <v>0</v>
      </c>
      <c r="I154" s="85"/>
      <c r="J154" s="85"/>
      <c r="K154" s="85"/>
      <c r="L154" s="85"/>
      <c r="M154" s="85"/>
      <c r="N154" s="87"/>
    </row>
    <row r="155" spans="1:14" s="70" customFormat="1" hidden="1" x14ac:dyDescent="0.25">
      <c r="A155" s="160">
        <v>3</v>
      </c>
      <c r="B155" s="161"/>
      <c r="C155" s="162"/>
      <c r="D155" s="84" t="s">
        <v>29</v>
      </c>
      <c r="E155" s="85">
        <f t="shared" si="40"/>
        <v>172000</v>
      </c>
      <c r="F155" s="85">
        <f t="shared" si="41"/>
        <v>22828.32304731568</v>
      </c>
      <c r="G155" s="85">
        <f t="shared" si="40"/>
        <v>0</v>
      </c>
      <c r="H155" s="85">
        <f t="shared" si="40"/>
        <v>0</v>
      </c>
      <c r="I155" s="85"/>
      <c r="J155" s="85"/>
      <c r="K155" s="85"/>
      <c r="L155" s="85"/>
      <c r="M155" s="85"/>
      <c r="N155" s="87"/>
    </row>
    <row r="156" spans="1:14" s="70" customFormat="1" hidden="1" x14ac:dyDescent="0.25">
      <c r="A156" s="163">
        <v>32</v>
      </c>
      <c r="B156" s="164"/>
      <c r="C156" s="165"/>
      <c r="D156" s="84" t="s">
        <v>31</v>
      </c>
      <c r="E156" s="85">
        <v>172000</v>
      </c>
      <c r="F156" s="85">
        <f t="shared" si="41"/>
        <v>22828.32304731568</v>
      </c>
      <c r="G156" s="85">
        <f t="shared" ref="G156:H156" si="42">G157+G161+G164</f>
        <v>0</v>
      </c>
      <c r="H156" s="85">
        <f t="shared" si="42"/>
        <v>0</v>
      </c>
      <c r="I156" s="85"/>
      <c r="J156" s="85"/>
      <c r="K156" s="85"/>
      <c r="L156" s="85"/>
      <c r="M156" s="85"/>
      <c r="N156" s="87"/>
    </row>
    <row r="157" spans="1:14" s="70" customFormat="1" hidden="1" x14ac:dyDescent="0.25">
      <c r="A157" s="163">
        <v>321</v>
      </c>
      <c r="B157" s="164"/>
      <c r="C157" s="165"/>
      <c r="D157" s="84" t="s">
        <v>96</v>
      </c>
      <c r="E157" s="85">
        <f t="shared" ref="E157:H157" si="43">E158</f>
        <v>6000</v>
      </c>
      <c r="F157" s="85">
        <f t="shared" si="41"/>
        <v>796.33685048775624</v>
      </c>
      <c r="G157" s="85">
        <f t="shared" si="43"/>
        <v>0</v>
      </c>
      <c r="H157" s="85">
        <f t="shared" si="43"/>
        <v>0</v>
      </c>
      <c r="I157" s="85"/>
      <c r="J157" s="85"/>
      <c r="K157" s="85"/>
      <c r="L157" s="85"/>
      <c r="M157" s="85"/>
      <c r="N157" s="87"/>
    </row>
    <row r="158" spans="1:14" ht="25.5" hidden="1" x14ac:dyDescent="0.25">
      <c r="A158" s="169">
        <v>3221</v>
      </c>
      <c r="B158" s="170"/>
      <c r="C158" s="171"/>
      <c r="D158" s="97" t="s">
        <v>164</v>
      </c>
      <c r="E158" s="98">
        <v>6000</v>
      </c>
      <c r="F158" s="98">
        <f t="shared" si="41"/>
        <v>796.33685048775624</v>
      </c>
      <c r="G158" s="98"/>
      <c r="H158" s="98">
        <f>G158/7.5345</f>
        <v>0</v>
      </c>
      <c r="I158" s="98"/>
      <c r="J158" s="98"/>
      <c r="K158" s="98"/>
      <c r="L158" s="98"/>
      <c r="M158" s="98"/>
      <c r="N158" s="100"/>
    </row>
    <row r="159" spans="1:14" hidden="1" x14ac:dyDescent="0.25">
      <c r="A159" s="94">
        <v>3222</v>
      </c>
      <c r="B159" s="95"/>
      <c r="C159" s="96"/>
      <c r="D159" s="97" t="s">
        <v>100</v>
      </c>
      <c r="E159" s="98">
        <v>150000</v>
      </c>
      <c r="F159" s="98">
        <f t="shared" si="41"/>
        <v>19908.421262193908</v>
      </c>
      <c r="G159" s="98"/>
      <c r="H159" s="98"/>
      <c r="I159" s="98"/>
      <c r="J159" s="98"/>
      <c r="K159" s="98"/>
      <c r="L159" s="98"/>
      <c r="M159" s="98"/>
      <c r="N159" s="100"/>
    </row>
    <row r="160" spans="1:14" hidden="1" x14ac:dyDescent="0.25">
      <c r="A160" s="94">
        <v>3236</v>
      </c>
      <c r="B160" s="95"/>
      <c r="C160" s="96"/>
      <c r="D160" s="97" t="s">
        <v>165</v>
      </c>
      <c r="E160" s="98">
        <v>10000</v>
      </c>
      <c r="F160" s="98">
        <f>E160/7.5345</f>
        <v>1327.2280841462605</v>
      </c>
      <c r="G160" s="98"/>
      <c r="H160" s="98"/>
      <c r="I160" s="98"/>
      <c r="J160" s="98"/>
      <c r="K160" s="98"/>
      <c r="L160" s="98"/>
      <c r="M160" s="98"/>
      <c r="N160" s="100"/>
    </row>
    <row r="161" spans="1:14" s="70" customFormat="1" hidden="1" x14ac:dyDescent="0.25">
      <c r="A161" s="163">
        <v>323</v>
      </c>
      <c r="B161" s="164"/>
      <c r="C161" s="165"/>
      <c r="D161" s="84" t="s">
        <v>103</v>
      </c>
      <c r="E161" s="85">
        <f t="shared" ref="E161:H161" si="44">E162+E163</f>
        <v>0</v>
      </c>
      <c r="F161" s="85">
        <f t="shared" si="44"/>
        <v>0</v>
      </c>
      <c r="G161" s="85">
        <f t="shared" si="44"/>
        <v>0</v>
      </c>
      <c r="H161" s="85">
        <f t="shared" si="44"/>
        <v>0</v>
      </c>
      <c r="I161" s="85"/>
      <c r="J161" s="85"/>
      <c r="K161" s="85"/>
      <c r="L161" s="85"/>
      <c r="M161" s="85"/>
      <c r="N161" s="87"/>
    </row>
    <row r="162" spans="1:14" hidden="1" x14ac:dyDescent="0.25">
      <c r="A162" s="169">
        <v>3231</v>
      </c>
      <c r="B162" s="170"/>
      <c r="C162" s="171"/>
      <c r="D162" s="97" t="s">
        <v>104</v>
      </c>
      <c r="E162" s="98"/>
      <c r="F162" s="98"/>
      <c r="G162" s="98"/>
      <c r="H162" s="98"/>
      <c r="I162" s="98"/>
      <c r="J162" s="98"/>
      <c r="K162" s="98"/>
      <c r="L162" s="98"/>
      <c r="M162" s="98"/>
      <c r="N162" s="100"/>
    </row>
    <row r="163" spans="1:14" hidden="1" x14ac:dyDescent="0.25">
      <c r="A163" s="169">
        <v>3239</v>
      </c>
      <c r="B163" s="170"/>
      <c r="C163" s="171"/>
      <c r="D163" s="97" t="s">
        <v>107</v>
      </c>
      <c r="E163" s="98"/>
      <c r="F163" s="98"/>
      <c r="G163" s="98"/>
      <c r="H163" s="98">
        <f>G163/7.5345</f>
        <v>0</v>
      </c>
      <c r="I163" s="98"/>
      <c r="J163" s="98"/>
      <c r="K163" s="98"/>
      <c r="L163" s="98"/>
      <c r="M163" s="98"/>
      <c r="N163" s="100"/>
    </row>
    <row r="164" spans="1:14" s="70" customFormat="1" ht="25.5" hidden="1" x14ac:dyDescent="0.25">
      <c r="A164" s="163">
        <v>329</v>
      </c>
      <c r="B164" s="164"/>
      <c r="C164" s="165"/>
      <c r="D164" s="84" t="s">
        <v>108</v>
      </c>
      <c r="E164" s="85">
        <f t="shared" ref="E164:H164" si="45">E165+E166</f>
        <v>0</v>
      </c>
      <c r="F164" s="85">
        <f t="shared" si="45"/>
        <v>0</v>
      </c>
      <c r="G164" s="85">
        <f t="shared" si="45"/>
        <v>0</v>
      </c>
      <c r="H164" s="85">
        <f t="shared" si="45"/>
        <v>0</v>
      </c>
      <c r="I164" s="85"/>
      <c r="J164" s="85"/>
      <c r="K164" s="85"/>
      <c r="L164" s="85"/>
      <c r="M164" s="85"/>
      <c r="N164" s="87"/>
    </row>
    <row r="165" spans="1:14" hidden="1" x14ac:dyDescent="0.25">
      <c r="A165" s="169">
        <v>3293</v>
      </c>
      <c r="B165" s="170"/>
      <c r="C165" s="171"/>
      <c r="D165" s="97" t="s">
        <v>110</v>
      </c>
      <c r="E165" s="98"/>
      <c r="F165" s="98"/>
      <c r="G165" s="98"/>
      <c r="H165" s="98"/>
      <c r="I165" s="98"/>
      <c r="J165" s="98"/>
      <c r="K165" s="98"/>
      <c r="L165" s="98"/>
      <c r="M165" s="98"/>
      <c r="N165" s="100"/>
    </row>
    <row r="166" spans="1:14" ht="25.5" hidden="1" x14ac:dyDescent="0.25">
      <c r="A166" s="169">
        <v>3299</v>
      </c>
      <c r="B166" s="170"/>
      <c r="C166" s="171"/>
      <c r="D166" s="97" t="s">
        <v>108</v>
      </c>
      <c r="E166" s="98"/>
      <c r="F166" s="98"/>
      <c r="G166" s="98"/>
      <c r="H166" s="98">
        <f>G166/7.5345</f>
        <v>0</v>
      </c>
      <c r="I166" s="98"/>
      <c r="J166" s="98"/>
      <c r="K166" s="98"/>
      <c r="L166" s="98"/>
      <c r="M166" s="98"/>
      <c r="N166" s="100"/>
    </row>
    <row r="167" spans="1:14" s="70" customFormat="1" ht="25.5" hidden="1" x14ac:dyDescent="0.25">
      <c r="A167" s="157" t="s">
        <v>166</v>
      </c>
      <c r="B167" s="158"/>
      <c r="C167" s="159"/>
      <c r="D167" s="90" t="s">
        <v>167</v>
      </c>
      <c r="E167" s="85">
        <f t="shared" ref="E167:H170" si="46">E168</f>
        <v>0</v>
      </c>
      <c r="F167" s="85">
        <f t="shared" si="46"/>
        <v>0</v>
      </c>
      <c r="G167" s="85">
        <f t="shared" si="46"/>
        <v>0</v>
      </c>
      <c r="H167" s="85">
        <f t="shared" si="46"/>
        <v>0</v>
      </c>
      <c r="I167" s="85"/>
      <c r="J167" s="85"/>
      <c r="K167" s="85"/>
      <c r="L167" s="85"/>
      <c r="M167" s="85"/>
      <c r="N167" s="87"/>
    </row>
    <row r="168" spans="1:14" s="70" customFormat="1" hidden="1" x14ac:dyDescent="0.25">
      <c r="A168" s="160">
        <v>3</v>
      </c>
      <c r="B168" s="161"/>
      <c r="C168" s="162"/>
      <c r="D168" s="84" t="s">
        <v>29</v>
      </c>
      <c r="E168" s="85">
        <f t="shared" si="46"/>
        <v>0</v>
      </c>
      <c r="F168" s="85">
        <f t="shared" si="46"/>
        <v>0</v>
      </c>
      <c r="G168" s="85">
        <f t="shared" si="46"/>
        <v>0</v>
      </c>
      <c r="H168" s="85">
        <f t="shared" si="46"/>
        <v>0</v>
      </c>
      <c r="I168" s="85"/>
      <c r="J168" s="85"/>
      <c r="K168" s="85"/>
      <c r="L168" s="85"/>
      <c r="M168" s="85"/>
      <c r="N168" s="87"/>
    </row>
    <row r="169" spans="1:14" s="70" customFormat="1" hidden="1" x14ac:dyDescent="0.25">
      <c r="A169" s="163">
        <v>32</v>
      </c>
      <c r="B169" s="164"/>
      <c r="C169" s="165"/>
      <c r="D169" s="84" t="s">
        <v>31</v>
      </c>
      <c r="E169" s="85">
        <f t="shared" si="46"/>
        <v>0</v>
      </c>
      <c r="F169" s="85">
        <f t="shared" si="46"/>
        <v>0</v>
      </c>
      <c r="G169" s="85">
        <f t="shared" si="46"/>
        <v>0</v>
      </c>
      <c r="H169" s="85">
        <f t="shared" si="46"/>
        <v>0</v>
      </c>
      <c r="I169" s="85"/>
      <c r="J169" s="85"/>
      <c r="K169" s="85"/>
      <c r="L169" s="85"/>
      <c r="M169" s="85"/>
      <c r="N169" s="87"/>
    </row>
    <row r="170" spans="1:14" s="70" customFormat="1" hidden="1" x14ac:dyDescent="0.25">
      <c r="A170" s="163">
        <v>323</v>
      </c>
      <c r="B170" s="164"/>
      <c r="C170" s="165"/>
      <c r="D170" s="84" t="s">
        <v>103</v>
      </c>
      <c r="E170" s="85">
        <f t="shared" si="46"/>
        <v>0</v>
      </c>
      <c r="F170" s="85">
        <f t="shared" si="46"/>
        <v>0</v>
      </c>
      <c r="G170" s="85">
        <f t="shared" si="46"/>
        <v>0</v>
      </c>
      <c r="H170" s="85">
        <f t="shared" si="46"/>
        <v>0</v>
      </c>
      <c r="I170" s="85"/>
      <c r="J170" s="85"/>
      <c r="K170" s="85"/>
      <c r="L170" s="85"/>
      <c r="M170" s="85"/>
      <c r="N170" s="87"/>
    </row>
    <row r="171" spans="1:14" hidden="1" x14ac:dyDescent="0.25">
      <c r="A171" s="169">
        <v>3237</v>
      </c>
      <c r="B171" s="170"/>
      <c r="C171" s="171"/>
      <c r="D171" s="97" t="s">
        <v>106</v>
      </c>
      <c r="E171" s="98"/>
      <c r="F171" s="98">
        <f>E171/7.5345</f>
        <v>0</v>
      </c>
      <c r="G171" s="98"/>
      <c r="H171" s="98"/>
      <c r="I171" s="98"/>
      <c r="J171" s="98"/>
      <c r="K171" s="98"/>
      <c r="L171" s="98"/>
      <c r="M171" s="98"/>
      <c r="N171" s="100"/>
    </row>
    <row r="172" spans="1:14" s="70" customFormat="1" hidden="1" x14ac:dyDescent="0.25">
      <c r="A172" s="157" t="s">
        <v>166</v>
      </c>
      <c r="B172" s="158"/>
      <c r="C172" s="159"/>
      <c r="D172" s="90" t="s">
        <v>168</v>
      </c>
      <c r="E172" s="85">
        <f t="shared" ref="E172:H172" si="47">E173</f>
        <v>4000</v>
      </c>
      <c r="F172" s="85">
        <f t="shared" si="47"/>
        <v>530.89123365850423</v>
      </c>
      <c r="G172" s="85">
        <f t="shared" si="47"/>
        <v>0</v>
      </c>
      <c r="H172" s="85">
        <f t="shared" si="47"/>
        <v>0</v>
      </c>
      <c r="I172" s="85"/>
      <c r="J172" s="85"/>
      <c r="K172" s="85"/>
      <c r="L172" s="85"/>
      <c r="M172" s="85"/>
      <c r="N172" s="87"/>
    </row>
    <row r="173" spans="1:14" s="70" customFormat="1" hidden="1" x14ac:dyDescent="0.25">
      <c r="A173" s="160">
        <v>3</v>
      </c>
      <c r="B173" s="161"/>
      <c r="C173" s="162"/>
      <c r="D173" s="84" t="s">
        <v>29</v>
      </c>
      <c r="E173" s="85">
        <f t="shared" ref="E173:H173" si="48">E174+E177</f>
        <v>4000</v>
      </c>
      <c r="F173" s="85">
        <f t="shared" si="48"/>
        <v>530.89123365850423</v>
      </c>
      <c r="G173" s="85">
        <f t="shared" si="48"/>
        <v>0</v>
      </c>
      <c r="H173" s="85">
        <f t="shared" si="48"/>
        <v>0</v>
      </c>
      <c r="I173" s="85"/>
      <c r="J173" s="85"/>
      <c r="K173" s="85"/>
      <c r="L173" s="85"/>
      <c r="M173" s="85"/>
      <c r="N173" s="87"/>
    </row>
    <row r="174" spans="1:14" s="70" customFormat="1" hidden="1" x14ac:dyDescent="0.25">
      <c r="A174" s="163">
        <v>31</v>
      </c>
      <c r="B174" s="164"/>
      <c r="C174" s="165"/>
      <c r="D174" s="84" t="s">
        <v>30</v>
      </c>
      <c r="E174" s="85">
        <f t="shared" ref="E174:H175" si="49">E175</f>
        <v>0</v>
      </c>
      <c r="F174" s="85">
        <f t="shared" si="49"/>
        <v>0</v>
      </c>
      <c r="G174" s="85">
        <f t="shared" si="49"/>
        <v>0</v>
      </c>
      <c r="H174" s="85">
        <f t="shared" si="49"/>
        <v>0</v>
      </c>
      <c r="I174" s="85"/>
      <c r="J174" s="85"/>
      <c r="K174" s="85"/>
      <c r="L174" s="85"/>
      <c r="M174" s="85"/>
      <c r="N174" s="87"/>
    </row>
    <row r="175" spans="1:14" s="70" customFormat="1" hidden="1" x14ac:dyDescent="0.25">
      <c r="A175" s="163">
        <v>312</v>
      </c>
      <c r="B175" s="164"/>
      <c r="C175" s="165"/>
      <c r="D175" s="84" t="s">
        <v>129</v>
      </c>
      <c r="E175" s="85">
        <f t="shared" si="49"/>
        <v>0</v>
      </c>
      <c r="F175" s="85">
        <f t="shared" si="49"/>
        <v>0</v>
      </c>
      <c r="G175" s="85">
        <f t="shared" si="49"/>
        <v>0</v>
      </c>
      <c r="H175" s="85">
        <f t="shared" si="49"/>
        <v>0</v>
      </c>
      <c r="I175" s="85"/>
      <c r="J175" s="85"/>
      <c r="K175" s="85"/>
      <c r="L175" s="85"/>
      <c r="M175" s="85"/>
      <c r="N175" s="87"/>
    </row>
    <row r="176" spans="1:14" hidden="1" x14ac:dyDescent="0.25">
      <c r="A176" s="169">
        <v>3121</v>
      </c>
      <c r="B176" s="170"/>
      <c r="C176" s="171"/>
      <c r="D176" s="97" t="s">
        <v>129</v>
      </c>
      <c r="E176" s="98"/>
      <c r="F176" s="98">
        <f>E176/7.5345</f>
        <v>0</v>
      </c>
      <c r="G176" s="98"/>
      <c r="H176" s="98">
        <f>G176/7.5345</f>
        <v>0</v>
      </c>
      <c r="I176" s="98"/>
      <c r="J176" s="98"/>
      <c r="K176" s="98"/>
      <c r="L176" s="98"/>
      <c r="M176" s="98"/>
      <c r="N176" s="100"/>
    </row>
    <row r="177" spans="1:14" s="70" customFormat="1" hidden="1" x14ac:dyDescent="0.25">
      <c r="A177" s="163">
        <v>32</v>
      </c>
      <c r="B177" s="164"/>
      <c r="C177" s="165"/>
      <c r="D177" s="84" t="s">
        <v>31</v>
      </c>
      <c r="E177" s="85">
        <f t="shared" ref="E177:H177" si="50">E178+E180+E184</f>
        <v>4000</v>
      </c>
      <c r="F177" s="85">
        <f>E177/7.5345</f>
        <v>530.89123365850423</v>
      </c>
      <c r="G177" s="85">
        <f t="shared" si="50"/>
        <v>0</v>
      </c>
      <c r="H177" s="85">
        <f t="shared" si="50"/>
        <v>0</v>
      </c>
      <c r="I177" s="85"/>
      <c r="J177" s="85"/>
      <c r="K177" s="85"/>
      <c r="L177" s="85"/>
      <c r="M177" s="85"/>
      <c r="N177" s="87"/>
    </row>
    <row r="178" spans="1:14" s="70" customFormat="1" hidden="1" x14ac:dyDescent="0.25">
      <c r="A178" s="163">
        <v>321</v>
      </c>
      <c r="B178" s="164"/>
      <c r="C178" s="165"/>
      <c r="D178" s="84" t="s">
        <v>96</v>
      </c>
      <c r="E178" s="85">
        <f t="shared" ref="E178:H178" si="51">E179</f>
        <v>0</v>
      </c>
      <c r="F178" s="85">
        <f t="shared" si="51"/>
        <v>0</v>
      </c>
      <c r="G178" s="85">
        <f t="shared" si="51"/>
        <v>0</v>
      </c>
      <c r="H178" s="85">
        <f t="shared" si="51"/>
        <v>0</v>
      </c>
      <c r="I178" s="85"/>
      <c r="J178" s="85"/>
      <c r="K178" s="85"/>
      <c r="L178" s="85"/>
      <c r="M178" s="85"/>
      <c r="N178" s="87"/>
    </row>
    <row r="179" spans="1:14" hidden="1" x14ac:dyDescent="0.25">
      <c r="A179" s="169">
        <v>3211</v>
      </c>
      <c r="B179" s="170"/>
      <c r="C179" s="171"/>
      <c r="D179" s="97" t="s">
        <v>97</v>
      </c>
      <c r="E179" s="98"/>
      <c r="F179" s="98">
        <f>E179/7.5345</f>
        <v>0</v>
      </c>
      <c r="G179" s="98"/>
      <c r="H179" s="98">
        <f>G179/7.5345</f>
        <v>0</v>
      </c>
      <c r="I179" s="98"/>
      <c r="J179" s="98"/>
      <c r="K179" s="98"/>
      <c r="L179" s="98"/>
      <c r="M179" s="98"/>
      <c r="N179" s="100"/>
    </row>
    <row r="180" spans="1:14" s="70" customFormat="1" hidden="1" x14ac:dyDescent="0.25">
      <c r="A180" s="163">
        <v>323</v>
      </c>
      <c r="B180" s="164"/>
      <c r="C180" s="165"/>
      <c r="D180" s="84" t="s">
        <v>103</v>
      </c>
      <c r="E180" s="85">
        <f t="shared" ref="E180:G180" si="52">E181+E182+E183</f>
        <v>0</v>
      </c>
      <c r="F180" s="85">
        <f t="shared" si="52"/>
        <v>0</v>
      </c>
      <c r="G180" s="85">
        <f t="shared" si="52"/>
        <v>0</v>
      </c>
      <c r="H180" s="85">
        <v>0</v>
      </c>
      <c r="I180" s="85"/>
      <c r="J180" s="85"/>
      <c r="K180" s="85"/>
      <c r="L180" s="85"/>
      <c r="M180" s="85"/>
      <c r="N180" s="87"/>
    </row>
    <row r="181" spans="1:14" hidden="1" x14ac:dyDescent="0.25">
      <c r="A181" s="169">
        <v>3236</v>
      </c>
      <c r="B181" s="170"/>
      <c r="C181" s="171"/>
      <c r="D181" s="97" t="s">
        <v>105</v>
      </c>
      <c r="E181" s="98"/>
      <c r="F181" s="98">
        <f t="shared" ref="F181:F185" si="53">E181/7.5345</f>
        <v>0</v>
      </c>
      <c r="G181" s="98"/>
      <c r="H181" s="98"/>
      <c r="I181" s="98"/>
      <c r="J181" s="98"/>
      <c r="K181" s="98"/>
      <c r="L181" s="98"/>
      <c r="M181" s="98"/>
      <c r="N181" s="100"/>
    </row>
    <row r="182" spans="1:14" hidden="1" x14ac:dyDescent="0.25">
      <c r="A182" s="169">
        <v>3237</v>
      </c>
      <c r="B182" s="170"/>
      <c r="C182" s="171"/>
      <c r="D182" s="97" t="s">
        <v>106</v>
      </c>
      <c r="E182" s="98"/>
      <c r="F182" s="98">
        <f t="shared" si="53"/>
        <v>0</v>
      </c>
      <c r="G182" s="98"/>
      <c r="H182" s="98">
        <f>G182/7.5345</f>
        <v>0</v>
      </c>
      <c r="I182" s="98"/>
      <c r="J182" s="98"/>
      <c r="K182" s="98"/>
      <c r="L182" s="98"/>
      <c r="M182" s="98"/>
      <c r="N182" s="100"/>
    </row>
    <row r="183" spans="1:14" hidden="1" x14ac:dyDescent="0.25">
      <c r="A183" s="169">
        <v>3239</v>
      </c>
      <c r="B183" s="170"/>
      <c r="C183" s="171"/>
      <c r="D183" s="97" t="s">
        <v>107</v>
      </c>
      <c r="E183" s="98"/>
      <c r="F183" s="98"/>
      <c r="G183" s="98"/>
      <c r="H183" s="98">
        <f>G183/7.5345</f>
        <v>0</v>
      </c>
      <c r="I183" s="98"/>
      <c r="J183" s="98"/>
      <c r="K183" s="98"/>
      <c r="L183" s="98"/>
      <c r="M183" s="98"/>
      <c r="N183" s="100"/>
    </row>
    <row r="184" spans="1:14" s="70" customFormat="1" ht="25.5" hidden="1" x14ac:dyDescent="0.25">
      <c r="A184" s="163">
        <v>329</v>
      </c>
      <c r="B184" s="164"/>
      <c r="C184" s="165"/>
      <c r="D184" s="84" t="s">
        <v>108</v>
      </c>
      <c r="E184" s="85">
        <f t="shared" ref="E184:H184" si="54">E185</f>
        <v>4000</v>
      </c>
      <c r="F184" s="85">
        <f t="shared" si="54"/>
        <v>530.89123365850423</v>
      </c>
      <c r="G184" s="85">
        <f t="shared" si="54"/>
        <v>0</v>
      </c>
      <c r="H184" s="85">
        <f t="shared" si="54"/>
        <v>0</v>
      </c>
      <c r="I184" s="85"/>
      <c r="J184" s="85"/>
      <c r="K184" s="85"/>
      <c r="L184" s="85"/>
      <c r="M184" s="85"/>
      <c r="N184" s="87"/>
    </row>
    <row r="185" spans="1:14" ht="25.5" hidden="1" x14ac:dyDescent="0.25">
      <c r="A185" s="169">
        <v>3299</v>
      </c>
      <c r="B185" s="170"/>
      <c r="C185" s="171"/>
      <c r="D185" s="97" t="s">
        <v>108</v>
      </c>
      <c r="E185" s="98">
        <v>4000</v>
      </c>
      <c r="F185" s="98">
        <f t="shared" si="53"/>
        <v>530.89123365850423</v>
      </c>
      <c r="G185" s="98"/>
      <c r="H185" s="98"/>
      <c r="I185" s="98"/>
      <c r="J185" s="98"/>
      <c r="K185" s="98"/>
      <c r="L185" s="98"/>
      <c r="M185" s="98"/>
      <c r="N185" s="100"/>
    </row>
    <row r="186" spans="1:14" hidden="1" x14ac:dyDescent="0.25">
      <c r="A186" s="169">
        <v>3211</v>
      </c>
      <c r="B186" s="170"/>
      <c r="C186" s="171"/>
      <c r="D186" s="97" t="s">
        <v>97</v>
      </c>
      <c r="E186" s="98"/>
      <c r="F186" s="98">
        <f>E186/7.5345</f>
        <v>0</v>
      </c>
      <c r="G186" s="98"/>
      <c r="H186" s="98">
        <f>G186/7.5345</f>
        <v>0</v>
      </c>
      <c r="I186" s="98"/>
      <c r="J186" s="98"/>
      <c r="K186" s="98"/>
      <c r="L186" s="98"/>
      <c r="M186" s="98"/>
      <c r="N186" s="100"/>
    </row>
    <row r="187" spans="1:14" s="118" customFormat="1" ht="38.25" x14ac:dyDescent="0.25">
      <c r="A187" s="175" t="s">
        <v>171</v>
      </c>
      <c r="B187" s="176"/>
      <c r="C187" s="177"/>
      <c r="D187" s="121" t="s">
        <v>172</v>
      </c>
      <c r="E187" s="116">
        <f t="shared" ref="E187:H188" si="55">E188</f>
        <v>0</v>
      </c>
      <c r="F187" s="116">
        <f t="shared" si="55"/>
        <v>0</v>
      </c>
      <c r="G187" s="116">
        <f t="shared" si="55"/>
        <v>0</v>
      </c>
      <c r="H187" s="116">
        <f t="shared" si="55"/>
        <v>0</v>
      </c>
      <c r="I187" s="116">
        <v>0.01</v>
      </c>
      <c r="J187" s="116">
        <v>5</v>
      </c>
      <c r="K187" s="116">
        <v>5</v>
      </c>
      <c r="L187" s="116">
        <v>5</v>
      </c>
      <c r="M187" s="116">
        <v>5</v>
      </c>
    </row>
    <row r="188" spans="1:14" s="70" customFormat="1" x14ac:dyDescent="0.25">
      <c r="A188" s="160">
        <v>3</v>
      </c>
      <c r="B188" s="161"/>
      <c r="C188" s="162"/>
      <c r="D188" s="84" t="s">
        <v>29</v>
      </c>
      <c r="E188" s="85">
        <f t="shared" si="55"/>
        <v>0</v>
      </c>
      <c r="F188" s="85">
        <f t="shared" si="55"/>
        <v>0</v>
      </c>
      <c r="G188" s="85">
        <f t="shared" si="55"/>
        <v>0</v>
      </c>
      <c r="H188" s="85">
        <f t="shared" si="55"/>
        <v>0</v>
      </c>
      <c r="I188" s="85">
        <v>0.01</v>
      </c>
      <c r="J188" s="85">
        <v>5</v>
      </c>
      <c r="K188" s="85">
        <v>5</v>
      </c>
      <c r="L188" s="85">
        <v>5</v>
      </c>
      <c r="M188" s="85">
        <v>5</v>
      </c>
      <c r="N188" s="87"/>
    </row>
    <row r="189" spans="1:14" s="70" customFormat="1" ht="25.5" x14ac:dyDescent="0.25">
      <c r="A189" s="163">
        <v>34</v>
      </c>
      <c r="B189" s="164"/>
      <c r="C189" s="165"/>
      <c r="D189" s="84" t="s">
        <v>114</v>
      </c>
      <c r="E189" s="85">
        <f>E191+E194</f>
        <v>0</v>
      </c>
      <c r="F189" s="85">
        <f>F191+F194</f>
        <v>0</v>
      </c>
      <c r="G189" s="85">
        <v>0</v>
      </c>
      <c r="H189" s="85">
        <v>0</v>
      </c>
      <c r="I189" s="85">
        <v>0.01</v>
      </c>
      <c r="J189" s="85">
        <v>5</v>
      </c>
      <c r="K189" s="85">
        <v>5</v>
      </c>
      <c r="L189" s="85">
        <v>5</v>
      </c>
      <c r="M189" s="85">
        <v>5</v>
      </c>
      <c r="N189" s="87"/>
    </row>
    <row r="190" spans="1:14" s="70" customFormat="1" ht="25.5" hidden="1" x14ac:dyDescent="0.25">
      <c r="A190" s="91">
        <v>3433</v>
      </c>
      <c r="B190" s="92"/>
      <c r="C190" s="93"/>
      <c r="D190" s="84" t="s">
        <v>114</v>
      </c>
      <c r="E190" s="85">
        <v>0</v>
      </c>
      <c r="F190" s="85">
        <v>0</v>
      </c>
      <c r="G190" s="85">
        <v>0</v>
      </c>
      <c r="H190" s="85">
        <v>0</v>
      </c>
      <c r="I190" s="98"/>
      <c r="J190" s="98"/>
      <c r="K190" s="98"/>
      <c r="L190" s="98"/>
      <c r="M190" s="98"/>
      <c r="N190" s="87"/>
    </row>
    <row r="191" spans="1:14" s="70" customFormat="1" hidden="1" x14ac:dyDescent="0.25">
      <c r="A191" s="157" t="s">
        <v>169</v>
      </c>
      <c r="B191" s="158"/>
      <c r="C191" s="159"/>
      <c r="D191" s="90" t="s">
        <v>173</v>
      </c>
      <c r="E191" s="85">
        <f t="shared" ref="E191:H192" si="56">E192</f>
        <v>0</v>
      </c>
      <c r="F191" s="85">
        <f t="shared" si="56"/>
        <v>0</v>
      </c>
      <c r="G191" s="85">
        <f t="shared" si="56"/>
        <v>10000</v>
      </c>
      <c r="H191" s="85">
        <f t="shared" si="56"/>
        <v>1327.2280841462605</v>
      </c>
      <c r="I191" s="85"/>
      <c r="J191" s="85"/>
      <c r="K191" s="85"/>
      <c r="L191" s="85"/>
      <c r="M191" s="85"/>
      <c r="N191" s="87"/>
    </row>
    <row r="192" spans="1:14" s="70" customFormat="1" hidden="1" x14ac:dyDescent="0.25">
      <c r="A192" s="160">
        <v>3</v>
      </c>
      <c r="B192" s="161"/>
      <c r="C192" s="162"/>
      <c r="D192" s="84" t="s">
        <v>29</v>
      </c>
      <c r="E192" s="85">
        <f t="shared" si="56"/>
        <v>0</v>
      </c>
      <c r="F192" s="85">
        <f t="shared" si="56"/>
        <v>0</v>
      </c>
      <c r="G192" s="85">
        <f t="shared" si="56"/>
        <v>10000</v>
      </c>
      <c r="H192" s="85">
        <f t="shared" si="56"/>
        <v>1327.2280841462605</v>
      </c>
      <c r="I192" s="85"/>
      <c r="J192" s="85"/>
      <c r="K192" s="85"/>
      <c r="L192" s="85"/>
      <c r="M192" s="85"/>
      <c r="N192" s="87"/>
    </row>
    <row r="193" spans="1:14" s="70" customFormat="1" hidden="1" x14ac:dyDescent="0.25">
      <c r="A193" s="163">
        <v>32</v>
      </c>
      <c r="B193" s="164"/>
      <c r="C193" s="165"/>
      <c r="D193" s="84" t="s">
        <v>31</v>
      </c>
      <c r="E193" s="85">
        <f t="shared" ref="E193:H193" si="57">E194+E197</f>
        <v>0</v>
      </c>
      <c r="F193" s="85">
        <f t="shared" si="57"/>
        <v>0</v>
      </c>
      <c r="G193" s="85">
        <f t="shared" si="57"/>
        <v>10000</v>
      </c>
      <c r="H193" s="85">
        <f t="shared" si="57"/>
        <v>1327.2280841462605</v>
      </c>
      <c r="I193" s="85"/>
      <c r="J193" s="85"/>
      <c r="K193" s="85"/>
      <c r="L193" s="85"/>
      <c r="M193" s="85"/>
      <c r="N193" s="87"/>
    </row>
    <row r="194" spans="1:14" s="70" customFormat="1" hidden="1" x14ac:dyDescent="0.25">
      <c r="A194" s="163">
        <v>322</v>
      </c>
      <c r="B194" s="164"/>
      <c r="C194" s="165"/>
      <c r="D194" s="84" t="s">
        <v>98</v>
      </c>
      <c r="E194" s="85">
        <f t="shared" ref="E194:H194" si="58">E195+E196</f>
        <v>0</v>
      </c>
      <c r="F194" s="85">
        <f t="shared" si="58"/>
        <v>0</v>
      </c>
      <c r="G194" s="85">
        <f t="shared" si="58"/>
        <v>0</v>
      </c>
      <c r="H194" s="85">
        <f t="shared" si="58"/>
        <v>0</v>
      </c>
      <c r="I194" s="85"/>
      <c r="J194" s="85"/>
      <c r="K194" s="85"/>
      <c r="L194" s="85"/>
      <c r="M194" s="85"/>
      <c r="N194" s="87"/>
    </row>
    <row r="195" spans="1:14" ht="25.5" hidden="1" x14ac:dyDescent="0.25">
      <c r="A195" s="169">
        <v>3221</v>
      </c>
      <c r="B195" s="170"/>
      <c r="C195" s="171"/>
      <c r="D195" s="97" t="s">
        <v>99</v>
      </c>
      <c r="E195" s="98"/>
      <c r="F195" s="98">
        <f t="shared" ref="F195:F196" si="59">E195/7.5345</f>
        <v>0</v>
      </c>
      <c r="G195" s="98"/>
      <c r="H195" s="98"/>
      <c r="I195" s="98"/>
      <c r="J195" s="98"/>
      <c r="K195" s="98"/>
      <c r="L195" s="98"/>
      <c r="M195" s="98"/>
      <c r="N195" s="100"/>
    </row>
    <row r="196" spans="1:14" hidden="1" x14ac:dyDescent="0.25">
      <c r="A196" s="169">
        <v>3225</v>
      </c>
      <c r="B196" s="170"/>
      <c r="C196" s="171"/>
      <c r="D196" s="97" t="s">
        <v>102</v>
      </c>
      <c r="E196" s="98"/>
      <c r="F196" s="98">
        <f t="shared" si="59"/>
        <v>0</v>
      </c>
      <c r="G196" s="98"/>
      <c r="H196" s="98"/>
      <c r="I196" s="98"/>
      <c r="J196" s="98"/>
      <c r="K196" s="98"/>
      <c r="L196" s="98"/>
      <c r="M196" s="98"/>
      <c r="N196" s="100"/>
    </row>
    <row r="197" spans="1:14" s="70" customFormat="1" ht="25.5" hidden="1" x14ac:dyDescent="0.25">
      <c r="A197" s="163">
        <v>329</v>
      </c>
      <c r="B197" s="164"/>
      <c r="C197" s="165"/>
      <c r="D197" s="84" t="s">
        <v>108</v>
      </c>
      <c r="E197" s="85">
        <f t="shared" ref="E197:H197" si="60">E198</f>
        <v>0</v>
      </c>
      <c r="F197" s="85">
        <f t="shared" si="60"/>
        <v>0</v>
      </c>
      <c r="G197" s="85">
        <f t="shared" si="60"/>
        <v>10000</v>
      </c>
      <c r="H197" s="85">
        <f t="shared" si="60"/>
        <v>1327.2280841462605</v>
      </c>
      <c r="I197" s="85"/>
      <c r="J197" s="85"/>
      <c r="K197" s="85"/>
      <c r="L197" s="85"/>
      <c r="M197" s="85"/>
      <c r="N197" s="87"/>
    </row>
    <row r="198" spans="1:14" ht="25.5" hidden="1" x14ac:dyDescent="0.25">
      <c r="A198" s="169">
        <v>3299</v>
      </c>
      <c r="B198" s="170"/>
      <c r="C198" s="171"/>
      <c r="D198" s="97" t="s">
        <v>108</v>
      </c>
      <c r="E198" s="98"/>
      <c r="F198" s="98">
        <f t="shared" ref="F198" si="61">E198/7.5345</f>
        <v>0</v>
      </c>
      <c r="G198" s="98">
        <v>10000</v>
      </c>
      <c r="H198" s="98">
        <f>G198/7.5345</f>
        <v>1327.2280841462605</v>
      </c>
      <c r="I198" s="98"/>
      <c r="J198" s="98"/>
      <c r="K198" s="98"/>
      <c r="L198" s="98"/>
      <c r="M198" s="98"/>
      <c r="N198" s="100"/>
    </row>
    <row r="199" spans="1:14" s="118" customFormat="1" ht="25.5" x14ac:dyDescent="0.25">
      <c r="A199" s="166" t="s">
        <v>117</v>
      </c>
      <c r="B199" s="167"/>
      <c r="C199" s="168"/>
      <c r="D199" s="115" t="s">
        <v>174</v>
      </c>
      <c r="E199" s="116" t="e">
        <f t="shared" ref="E199:H199" si="62">E200+E209</f>
        <v>#REF!</v>
      </c>
      <c r="F199" s="116">
        <v>735063.5</v>
      </c>
      <c r="G199" s="116" t="e">
        <f t="shared" si="62"/>
        <v>#REF!</v>
      </c>
      <c r="H199" s="116" t="e">
        <f t="shared" si="62"/>
        <v>#REF!</v>
      </c>
      <c r="I199" s="116">
        <v>1040044.01</v>
      </c>
      <c r="J199" s="116">
        <v>958250</v>
      </c>
      <c r="K199" s="116">
        <v>976250</v>
      </c>
      <c r="L199" s="116">
        <v>976250</v>
      </c>
      <c r="M199" s="116">
        <v>976250</v>
      </c>
    </row>
    <row r="200" spans="1:14" s="70" customFormat="1" hidden="1" x14ac:dyDescent="0.25">
      <c r="A200" s="157" t="s">
        <v>157</v>
      </c>
      <c r="B200" s="158"/>
      <c r="C200" s="159"/>
      <c r="D200" s="90" t="s">
        <v>158</v>
      </c>
      <c r="E200" s="85">
        <f t="shared" ref="E200:H201" si="63">E201</f>
        <v>0</v>
      </c>
      <c r="F200" s="85">
        <f t="shared" si="63"/>
        <v>0</v>
      </c>
      <c r="G200" s="85">
        <f t="shared" si="63"/>
        <v>0</v>
      </c>
      <c r="H200" s="85">
        <f t="shared" si="63"/>
        <v>0</v>
      </c>
      <c r="I200" s="85"/>
      <c r="J200" s="85"/>
      <c r="K200" s="85"/>
      <c r="L200" s="85"/>
      <c r="M200" s="85"/>
      <c r="N200" s="87"/>
    </row>
    <row r="201" spans="1:14" s="70" customFormat="1" hidden="1" x14ac:dyDescent="0.25">
      <c r="A201" s="160">
        <v>3</v>
      </c>
      <c r="B201" s="161"/>
      <c r="C201" s="162"/>
      <c r="D201" s="84" t="s">
        <v>29</v>
      </c>
      <c r="E201" s="85">
        <f t="shared" si="63"/>
        <v>0</v>
      </c>
      <c r="F201" s="85">
        <f t="shared" si="63"/>
        <v>0</v>
      </c>
      <c r="G201" s="85">
        <f t="shared" si="63"/>
        <v>0</v>
      </c>
      <c r="H201" s="85">
        <f t="shared" si="63"/>
        <v>0</v>
      </c>
      <c r="I201" s="85"/>
      <c r="J201" s="85"/>
      <c r="K201" s="85"/>
      <c r="L201" s="85"/>
      <c r="M201" s="85"/>
      <c r="N201" s="87"/>
    </row>
    <row r="202" spans="1:14" s="70" customFormat="1" hidden="1" x14ac:dyDescent="0.25">
      <c r="A202" s="163">
        <v>31</v>
      </c>
      <c r="B202" s="164"/>
      <c r="C202" s="165"/>
      <c r="D202" s="84" t="s">
        <v>30</v>
      </c>
      <c r="E202" s="85">
        <f t="shared" ref="E202:H202" si="64">E203+E205+E207</f>
        <v>0</v>
      </c>
      <c r="F202" s="85">
        <f t="shared" si="64"/>
        <v>0</v>
      </c>
      <c r="G202" s="85">
        <f t="shared" si="64"/>
        <v>0</v>
      </c>
      <c r="H202" s="85">
        <f t="shared" si="64"/>
        <v>0</v>
      </c>
      <c r="I202" s="85"/>
      <c r="J202" s="85"/>
      <c r="K202" s="85"/>
      <c r="L202" s="85"/>
      <c r="M202" s="85"/>
      <c r="N202" s="87"/>
    </row>
    <row r="203" spans="1:14" s="70" customFormat="1" hidden="1" x14ac:dyDescent="0.25">
      <c r="A203" s="163">
        <v>311</v>
      </c>
      <c r="B203" s="164"/>
      <c r="C203" s="165"/>
      <c r="D203" s="84" t="s">
        <v>127</v>
      </c>
      <c r="E203" s="85">
        <f t="shared" ref="E203:H203" si="65">E204</f>
        <v>0</v>
      </c>
      <c r="F203" s="85">
        <f t="shared" si="65"/>
        <v>0</v>
      </c>
      <c r="G203" s="85">
        <f t="shared" si="65"/>
        <v>0</v>
      </c>
      <c r="H203" s="85">
        <f t="shared" si="65"/>
        <v>0</v>
      </c>
      <c r="I203" s="85"/>
      <c r="J203" s="85"/>
      <c r="K203" s="85"/>
      <c r="L203" s="85"/>
      <c r="M203" s="85"/>
      <c r="N203" s="87"/>
    </row>
    <row r="204" spans="1:14" hidden="1" x14ac:dyDescent="0.25">
      <c r="A204" s="169">
        <v>3111</v>
      </c>
      <c r="B204" s="170"/>
      <c r="C204" s="171"/>
      <c r="D204" s="97" t="s">
        <v>128</v>
      </c>
      <c r="E204" s="98"/>
      <c r="F204" s="98">
        <v>0</v>
      </c>
      <c r="G204" s="98"/>
      <c r="H204" s="98"/>
      <c r="I204" s="98"/>
      <c r="J204" s="98"/>
      <c r="K204" s="98"/>
      <c r="L204" s="98"/>
      <c r="M204" s="98"/>
      <c r="N204" s="100"/>
    </row>
    <row r="205" spans="1:14" s="70" customFormat="1" hidden="1" x14ac:dyDescent="0.25">
      <c r="A205" s="163">
        <v>312</v>
      </c>
      <c r="B205" s="164"/>
      <c r="C205" s="165"/>
      <c r="D205" s="84" t="s">
        <v>129</v>
      </c>
      <c r="E205" s="85">
        <f t="shared" ref="E205:H205" si="66">E206</f>
        <v>0</v>
      </c>
      <c r="F205" s="85">
        <f t="shared" si="66"/>
        <v>0</v>
      </c>
      <c r="G205" s="85">
        <f t="shared" si="66"/>
        <v>0</v>
      </c>
      <c r="H205" s="85">
        <f t="shared" si="66"/>
        <v>0</v>
      </c>
      <c r="I205" s="85"/>
      <c r="J205" s="85"/>
      <c r="K205" s="85"/>
      <c r="L205" s="85"/>
      <c r="M205" s="85"/>
      <c r="N205" s="87"/>
    </row>
    <row r="206" spans="1:14" hidden="1" x14ac:dyDescent="0.25">
      <c r="A206" s="169">
        <v>3121</v>
      </c>
      <c r="B206" s="170"/>
      <c r="C206" s="171"/>
      <c r="D206" s="97" t="s">
        <v>129</v>
      </c>
      <c r="E206" s="98"/>
      <c r="F206" s="98">
        <f t="shared" ref="F206" si="67">E206/7.5345</f>
        <v>0</v>
      </c>
      <c r="G206" s="98"/>
      <c r="H206" s="98"/>
      <c r="I206" s="98"/>
      <c r="J206" s="98"/>
      <c r="K206" s="98"/>
      <c r="L206" s="98"/>
      <c r="M206" s="98"/>
      <c r="N206" s="100"/>
    </row>
    <row r="207" spans="1:14" s="70" customFormat="1" hidden="1" x14ac:dyDescent="0.25">
      <c r="A207" s="163">
        <v>313</v>
      </c>
      <c r="B207" s="164"/>
      <c r="C207" s="165"/>
      <c r="D207" s="84" t="s">
        <v>130</v>
      </c>
      <c r="E207" s="85">
        <f t="shared" ref="E207:H207" si="68">E208</f>
        <v>0</v>
      </c>
      <c r="F207" s="85">
        <f t="shared" si="68"/>
        <v>0</v>
      </c>
      <c r="G207" s="85"/>
      <c r="H207" s="85">
        <f t="shared" si="68"/>
        <v>0</v>
      </c>
      <c r="I207" s="85"/>
      <c r="J207" s="85"/>
      <c r="K207" s="85"/>
      <c r="L207" s="85"/>
      <c r="M207" s="85"/>
      <c r="N207" s="87"/>
    </row>
    <row r="208" spans="1:14" ht="25.5" hidden="1" x14ac:dyDescent="0.25">
      <c r="A208" s="169">
        <v>3132</v>
      </c>
      <c r="B208" s="170"/>
      <c r="C208" s="171"/>
      <c r="D208" s="97" t="s">
        <v>131</v>
      </c>
      <c r="E208" s="98"/>
      <c r="F208" s="98">
        <f t="shared" ref="F208" si="69">E208/7.5345</f>
        <v>0</v>
      </c>
      <c r="G208" s="98"/>
      <c r="H208" s="98"/>
      <c r="I208" s="98"/>
      <c r="J208" s="98"/>
      <c r="K208" s="98"/>
      <c r="L208" s="98"/>
      <c r="M208" s="98"/>
      <c r="N208" s="100"/>
    </row>
    <row r="209" spans="1:14" s="70" customFormat="1" x14ac:dyDescent="0.25">
      <c r="A209" s="157" t="s">
        <v>166</v>
      </c>
      <c r="B209" s="158"/>
      <c r="C209" s="159"/>
      <c r="D209" s="90" t="s">
        <v>175</v>
      </c>
      <c r="E209" s="85" t="e">
        <f t="shared" ref="E209:H209" si="70">E210</f>
        <v>#REF!</v>
      </c>
      <c r="F209" s="85">
        <f t="shared" si="70"/>
        <v>735063.5</v>
      </c>
      <c r="G209" s="85" t="e">
        <f t="shared" si="70"/>
        <v>#REF!</v>
      </c>
      <c r="H209" s="85" t="e">
        <f t="shared" si="70"/>
        <v>#REF!</v>
      </c>
      <c r="I209" s="85">
        <v>1040044.01</v>
      </c>
      <c r="J209" s="85">
        <v>958250</v>
      </c>
      <c r="K209" s="85">
        <v>976250</v>
      </c>
      <c r="L209" s="85">
        <v>976250</v>
      </c>
      <c r="M209" s="85">
        <v>976250</v>
      </c>
      <c r="N209" s="87"/>
    </row>
    <row r="210" spans="1:14" s="70" customFormat="1" x14ac:dyDescent="0.25">
      <c r="A210" s="160">
        <v>3</v>
      </c>
      <c r="B210" s="161"/>
      <c r="C210" s="162"/>
      <c r="D210" s="84" t="s">
        <v>29</v>
      </c>
      <c r="E210" s="85" t="e">
        <f>E211+E214+#REF!</f>
        <v>#REF!</v>
      </c>
      <c r="F210" s="85">
        <v>735063.5</v>
      </c>
      <c r="G210" s="85" t="e">
        <f>G211+G214+#REF!</f>
        <v>#REF!</v>
      </c>
      <c r="H210" s="85" t="e">
        <f>H211+H214</f>
        <v>#REF!</v>
      </c>
      <c r="I210" s="85">
        <v>1040044.01</v>
      </c>
      <c r="J210" s="85">
        <v>958250</v>
      </c>
      <c r="K210" s="85">
        <v>976250</v>
      </c>
      <c r="L210" s="85">
        <v>976250</v>
      </c>
      <c r="M210" s="85">
        <v>976250</v>
      </c>
      <c r="N210" s="87"/>
    </row>
    <row r="211" spans="1:14" s="70" customFormat="1" x14ac:dyDescent="0.25">
      <c r="A211" s="163">
        <v>31</v>
      </c>
      <c r="B211" s="164"/>
      <c r="C211" s="165"/>
      <c r="D211" s="84" t="s">
        <v>30</v>
      </c>
      <c r="E211" s="85" t="e">
        <f>#REF!+#REF!+#REF!</f>
        <v>#REF!</v>
      </c>
      <c r="F211" s="85" t="e">
        <f>E211/7.5345</f>
        <v>#REF!</v>
      </c>
      <c r="G211" s="85" t="e">
        <f>#REF!+#REF!+#REF!</f>
        <v>#REF!</v>
      </c>
      <c r="H211" s="85" t="e">
        <f>#REF!+#REF!+#REF!</f>
        <v>#REF!</v>
      </c>
      <c r="I211" s="85">
        <f>I210-I214</f>
        <v>1036174.99</v>
      </c>
      <c r="J211" s="85">
        <f>J210-J213-J214</f>
        <v>902000</v>
      </c>
      <c r="K211" s="85">
        <f>K210-K213-K214</f>
        <v>920000</v>
      </c>
      <c r="L211" s="85">
        <f t="shared" ref="L211:M211" si="71">L210-L213-L214</f>
        <v>920000</v>
      </c>
      <c r="M211" s="85">
        <f t="shared" si="71"/>
        <v>920000</v>
      </c>
      <c r="N211" s="87"/>
    </row>
    <row r="212" spans="1:14" ht="25.5" hidden="1" x14ac:dyDescent="0.25">
      <c r="A212" s="169">
        <v>3132</v>
      </c>
      <c r="B212" s="170"/>
      <c r="C212" s="171"/>
      <c r="D212" s="97" t="s">
        <v>131</v>
      </c>
      <c r="E212" s="98">
        <v>710740</v>
      </c>
      <c r="F212" s="98">
        <f t="shared" ref="F212" si="72">E212/7.5345</f>
        <v>94331.408852611319</v>
      </c>
      <c r="G212" s="98">
        <v>710740</v>
      </c>
      <c r="H212" s="98">
        <f>G212/7.5345</f>
        <v>94331.408852611319</v>
      </c>
      <c r="I212" s="98"/>
      <c r="J212" s="98"/>
      <c r="K212" s="98"/>
      <c r="L212" s="98"/>
      <c r="M212" s="98"/>
      <c r="N212" s="100"/>
    </row>
    <row r="213" spans="1:14" s="70" customFormat="1" x14ac:dyDescent="0.25">
      <c r="A213" s="163">
        <v>32</v>
      </c>
      <c r="B213" s="164"/>
      <c r="C213" s="165"/>
      <c r="D213" s="84" t="s">
        <v>31</v>
      </c>
      <c r="E213" s="85" t="e">
        <f>#REF!+E215</f>
        <v>#REF!</v>
      </c>
      <c r="F213" s="85">
        <v>58017.3</v>
      </c>
      <c r="G213" s="85" t="e">
        <f>#REF!+G215</f>
        <v>#REF!</v>
      </c>
      <c r="H213" s="85" t="e">
        <f>#REF!+H215</f>
        <v>#REF!</v>
      </c>
      <c r="I213" s="85">
        <v>53237.39</v>
      </c>
      <c r="J213" s="85">
        <v>55000</v>
      </c>
      <c r="K213" s="85">
        <v>55000</v>
      </c>
      <c r="L213" s="85">
        <v>55000</v>
      </c>
      <c r="M213" s="85">
        <v>55000</v>
      </c>
      <c r="N213" s="87"/>
    </row>
    <row r="214" spans="1:14" s="70" customFormat="1" x14ac:dyDescent="0.25">
      <c r="A214" s="163">
        <v>34</v>
      </c>
      <c r="B214" s="164"/>
      <c r="C214" s="165"/>
      <c r="D214" s="84" t="s">
        <v>66</v>
      </c>
      <c r="E214" s="85" t="e">
        <f>#REF!+E216</f>
        <v>#REF!</v>
      </c>
      <c r="F214" s="85">
        <v>58017.3</v>
      </c>
      <c r="G214" s="85" t="e">
        <f>#REF!+G216</f>
        <v>#REF!</v>
      </c>
      <c r="H214" s="85" t="e">
        <f>#REF!+H216</f>
        <v>#REF!</v>
      </c>
      <c r="I214" s="85">
        <v>3869.02</v>
      </c>
      <c r="J214" s="85">
        <v>1250</v>
      </c>
      <c r="K214" s="85">
        <v>1250</v>
      </c>
      <c r="L214" s="85">
        <v>1250</v>
      </c>
      <c r="M214" s="85">
        <v>1250</v>
      </c>
      <c r="N214" s="87"/>
    </row>
    <row r="215" spans="1:14" ht="25.5" hidden="1" x14ac:dyDescent="0.25">
      <c r="A215" s="169">
        <v>3212</v>
      </c>
      <c r="B215" s="170"/>
      <c r="C215" s="171"/>
      <c r="D215" s="97" t="s">
        <v>133</v>
      </c>
      <c r="E215" s="98">
        <v>420090</v>
      </c>
      <c r="F215" s="98">
        <f t="shared" ref="F215" si="73">E215/7.5345</f>
        <v>55755.524586900254</v>
      </c>
      <c r="G215" s="98">
        <v>420090</v>
      </c>
      <c r="H215" s="98">
        <v>55755.519999999997</v>
      </c>
      <c r="I215" s="98"/>
      <c r="J215" s="98"/>
      <c r="K215" s="98"/>
      <c r="L215" s="98"/>
      <c r="M215" s="98"/>
      <c r="N215" s="100"/>
    </row>
    <row r="216" spans="1:14" s="70" customFormat="1" ht="25.5" hidden="1" x14ac:dyDescent="0.25">
      <c r="A216" s="163">
        <v>329</v>
      </c>
      <c r="B216" s="164"/>
      <c r="C216" s="165"/>
      <c r="D216" s="84" t="s">
        <v>108</v>
      </c>
      <c r="E216" s="85">
        <f t="shared" ref="E216:H216" si="74">E217+E218</f>
        <v>0</v>
      </c>
      <c r="F216" s="85">
        <f t="shared" si="74"/>
        <v>0</v>
      </c>
      <c r="G216" s="85">
        <f t="shared" si="74"/>
        <v>0</v>
      </c>
      <c r="H216" s="85">
        <f t="shared" si="74"/>
        <v>0</v>
      </c>
      <c r="I216" s="85"/>
      <c r="J216" s="85"/>
      <c r="K216" s="85"/>
      <c r="L216" s="85"/>
      <c r="M216" s="85"/>
      <c r="N216" s="87"/>
    </row>
    <row r="217" spans="1:14" hidden="1" x14ac:dyDescent="0.25">
      <c r="A217" s="169">
        <v>3295</v>
      </c>
      <c r="B217" s="170"/>
      <c r="C217" s="171"/>
      <c r="D217" s="97" t="s">
        <v>112</v>
      </c>
      <c r="E217" s="98"/>
      <c r="F217" s="98">
        <f t="shared" ref="F217" si="75">E217/7.5345</f>
        <v>0</v>
      </c>
      <c r="G217" s="98"/>
      <c r="H217" s="98"/>
      <c r="I217" s="98"/>
      <c r="J217" s="98"/>
      <c r="K217" s="98"/>
      <c r="L217" s="98"/>
      <c r="M217" s="98"/>
      <c r="N217" s="100"/>
    </row>
    <row r="218" spans="1:14" hidden="1" x14ac:dyDescent="0.25">
      <c r="A218" s="169">
        <v>3296</v>
      </c>
      <c r="B218" s="170"/>
      <c r="C218" s="171"/>
      <c r="D218" s="97" t="s">
        <v>176</v>
      </c>
      <c r="E218" s="98"/>
      <c r="F218" s="98"/>
      <c r="G218" s="98"/>
      <c r="H218" s="98"/>
      <c r="I218" s="98"/>
      <c r="J218" s="98"/>
      <c r="K218" s="98"/>
      <c r="L218" s="98"/>
      <c r="M218" s="98"/>
      <c r="N218" s="100"/>
    </row>
    <row r="219" spans="1:14" s="70" customFormat="1" hidden="1" x14ac:dyDescent="0.25">
      <c r="A219" s="163">
        <v>343</v>
      </c>
      <c r="B219" s="164"/>
      <c r="C219" s="165"/>
      <c r="D219" s="84" t="s">
        <v>113</v>
      </c>
      <c r="E219" s="85">
        <f t="shared" ref="E219:H219" si="76">E220</f>
        <v>0</v>
      </c>
      <c r="F219" s="85">
        <f t="shared" si="76"/>
        <v>0</v>
      </c>
      <c r="G219" s="85">
        <f t="shared" si="76"/>
        <v>0</v>
      </c>
      <c r="H219" s="85">
        <f t="shared" si="76"/>
        <v>0</v>
      </c>
      <c r="I219" s="85"/>
      <c r="J219" s="85"/>
      <c r="K219" s="85"/>
      <c r="L219" s="85"/>
      <c r="M219" s="85"/>
      <c r="N219" s="87"/>
    </row>
    <row r="220" spans="1:14" hidden="1" x14ac:dyDescent="0.25">
      <c r="A220" s="169">
        <v>3433</v>
      </c>
      <c r="B220" s="170"/>
      <c r="C220" s="171"/>
      <c r="D220" s="97" t="s">
        <v>177</v>
      </c>
      <c r="E220" s="98"/>
      <c r="F220" s="98"/>
      <c r="G220" s="98"/>
      <c r="H220" s="98"/>
      <c r="I220" s="98"/>
      <c r="J220" s="98"/>
      <c r="K220" s="98"/>
      <c r="L220" s="98"/>
      <c r="M220" s="98"/>
      <c r="N220" s="100"/>
    </row>
    <row r="221" spans="1:14" s="70" customFormat="1" hidden="1" x14ac:dyDescent="0.25">
      <c r="A221" s="160" t="s">
        <v>178</v>
      </c>
      <c r="B221" s="161"/>
      <c r="C221" s="162"/>
      <c r="D221" s="84" t="s">
        <v>179</v>
      </c>
      <c r="E221" s="85">
        <f t="shared" ref="E221:H223" si="77">E222</f>
        <v>0</v>
      </c>
      <c r="F221" s="85">
        <f t="shared" si="77"/>
        <v>0</v>
      </c>
      <c r="G221" s="85">
        <f t="shared" si="77"/>
        <v>0</v>
      </c>
      <c r="H221" s="85">
        <f t="shared" si="77"/>
        <v>0</v>
      </c>
      <c r="I221" s="85"/>
      <c r="J221" s="85"/>
      <c r="K221" s="85"/>
      <c r="L221" s="85"/>
      <c r="M221" s="85"/>
      <c r="N221" s="87"/>
    </row>
    <row r="222" spans="1:14" s="70" customFormat="1" hidden="1" x14ac:dyDescent="0.25">
      <c r="A222" s="157" t="s">
        <v>166</v>
      </c>
      <c r="B222" s="158"/>
      <c r="C222" s="159"/>
      <c r="D222" s="90" t="s">
        <v>175</v>
      </c>
      <c r="E222" s="85">
        <f t="shared" si="77"/>
        <v>0</v>
      </c>
      <c r="F222" s="85">
        <f t="shared" si="77"/>
        <v>0</v>
      </c>
      <c r="G222" s="85">
        <f t="shared" si="77"/>
        <v>0</v>
      </c>
      <c r="H222" s="85">
        <f t="shared" si="77"/>
        <v>0</v>
      </c>
      <c r="I222" s="85"/>
      <c r="J222" s="85"/>
      <c r="K222" s="85"/>
      <c r="L222" s="85"/>
      <c r="M222" s="85"/>
      <c r="N222" s="87"/>
    </row>
    <row r="223" spans="1:14" s="70" customFormat="1" hidden="1" x14ac:dyDescent="0.25">
      <c r="A223" s="160">
        <v>3</v>
      </c>
      <c r="B223" s="161"/>
      <c r="C223" s="162"/>
      <c r="D223" s="84" t="s">
        <v>29</v>
      </c>
      <c r="E223" s="85">
        <f t="shared" si="77"/>
        <v>0</v>
      </c>
      <c r="F223" s="85">
        <f t="shared" si="77"/>
        <v>0</v>
      </c>
      <c r="G223" s="85">
        <f t="shared" si="77"/>
        <v>0</v>
      </c>
      <c r="H223" s="85">
        <f t="shared" si="77"/>
        <v>0</v>
      </c>
      <c r="I223" s="85"/>
      <c r="J223" s="85"/>
      <c r="K223" s="85"/>
      <c r="L223" s="85"/>
      <c r="M223" s="85"/>
      <c r="N223" s="87"/>
    </row>
    <row r="224" spans="1:14" s="70" customFormat="1" hidden="1" x14ac:dyDescent="0.25">
      <c r="A224" s="163">
        <v>32</v>
      </c>
      <c r="B224" s="164"/>
      <c r="C224" s="165"/>
      <c r="D224" s="84" t="s">
        <v>31</v>
      </c>
      <c r="E224" s="85">
        <f t="shared" ref="E224:G224" si="78">E225+E227+E229</f>
        <v>0</v>
      </c>
      <c r="F224" s="85">
        <f t="shared" si="78"/>
        <v>0</v>
      </c>
      <c r="G224" s="85">
        <f t="shared" si="78"/>
        <v>0</v>
      </c>
      <c r="H224" s="85">
        <v>0</v>
      </c>
      <c r="I224" s="85"/>
      <c r="J224" s="85"/>
      <c r="K224" s="85"/>
      <c r="L224" s="85"/>
      <c r="M224" s="85"/>
      <c r="N224" s="87"/>
    </row>
    <row r="225" spans="1:14" s="70" customFormat="1" hidden="1" x14ac:dyDescent="0.25">
      <c r="A225" s="163">
        <v>321</v>
      </c>
      <c r="B225" s="164"/>
      <c r="C225" s="165"/>
      <c r="D225" s="84" t="s">
        <v>96</v>
      </c>
      <c r="E225" s="85">
        <f t="shared" ref="E225:H225" si="79">E226</f>
        <v>0</v>
      </c>
      <c r="F225" s="85">
        <f t="shared" si="79"/>
        <v>0</v>
      </c>
      <c r="G225" s="85">
        <f t="shared" si="79"/>
        <v>0</v>
      </c>
      <c r="H225" s="85">
        <f t="shared" si="79"/>
        <v>0</v>
      </c>
      <c r="I225" s="85"/>
      <c r="J225" s="85"/>
      <c r="K225" s="85"/>
      <c r="L225" s="85"/>
      <c r="M225" s="85"/>
      <c r="N225" s="87"/>
    </row>
    <row r="226" spans="1:14" hidden="1" x14ac:dyDescent="0.25">
      <c r="A226" s="169">
        <v>3211</v>
      </c>
      <c r="B226" s="170"/>
      <c r="C226" s="171"/>
      <c r="D226" s="97" t="s">
        <v>97</v>
      </c>
      <c r="E226" s="98"/>
      <c r="F226" s="98">
        <f t="shared" ref="F226" si="80">E226/7.5345</f>
        <v>0</v>
      </c>
      <c r="G226" s="98"/>
      <c r="H226" s="98"/>
      <c r="I226" s="98"/>
      <c r="J226" s="98"/>
      <c r="K226" s="98"/>
      <c r="L226" s="98"/>
      <c r="M226" s="98"/>
      <c r="N226" s="100"/>
    </row>
    <row r="227" spans="1:14" s="70" customFormat="1" hidden="1" x14ac:dyDescent="0.25">
      <c r="A227" s="163">
        <v>323</v>
      </c>
      <c r="B227" s="164"/>
      <c r="C227" s="165"/>
      <c r="D227" s="84" t="s">
        <v>103</v>
      </c>
      <c r="E227" s="85">
        <f t="shared" ref="E227:H227" si="81">E228</f>
        <v>0</v>
      </c>
      <c r="F227" s="85">
        <f t="shared" si="81"/>
        <v>0</v>
      </c>
      <c r="G227" s="85">
        <f t="shared" si="81"/>
        <v>0</v>
      </c>
      <c r="H227" s="85">
        <f t="shared" si="81"/>
        <v>0</v>
      </c>
      <c r="I227" s="85"/>
      <c r="J227" s="85"/>
      <c r="K227" s="85"/>
      <c r="L227" s="85"/>
      <c r="M227" s="85"/>
      <c r="N227" s="87"/>
    </row>
    <row r="228" spans="1:14" hidden="1" x14ac:dyDescent="0.25">
      <c r="A228" s="169">
        <v>3237</v>
      </c>
      <c r="B228" s="170"/>
      <c r="C228" s="171"/>
      <c r="D228" s="97" t="s">
        <v>106</v>
      </c>
      <c r="E228" s="98"/>
      <c r="F228" s="98">
        <f t="shared" ref="F228" si="82">E228/7.5345</f>
        <v>0</v>
      </c>
      <c r="G228" s="98"/>
      <c r="H228" s="98"/>
      <c r="I228" s="98"/>
      <c r="J228" s="98"/>
      <c r="K228" s="98"/>
      <c r="L228" s="98"/>
      <c r="M228" s="98"/>
      <c r="N228" s="100"/>
    </row>
    <row r="229" spans="1:14" s="70" customFormat="1" ht="25.5" hidden="1" x14ac:dyDescent="0.25">
      <c r="A229" s="163">
        <v>329</v>
      </c>
      <c r="B229" s="164"/>
      <c r="C229" s="165"/>
      <c r="D229" s="84" t="s">
        <v>108</v>
      </c>
      <c r="E229" s="85">
        <f t="shared" ref="E229:H229" si="83">E230</f>
        <v>0</v>
      </c>
      <c r="F229" s="85">
        <f t="shared" si="83"/>
        <v>0</v>
      </c>
      <c r="G229" s="85">
        <f t="shared" si="83"/>
        <v>0</v>
      </c>
      <c r="H229" s="85">
        <f t="shared" si="83"/>
        <v>0</v>
      </c>
      <c r="I229" s="85"/>
      <c r="J229" s="85"/>
      <c r="K229" s="85"/>
      <c r="L229" s="85"/>
      <c r="M229" s="85"/>
      <c r="N229" s="87"/>
    </row>
    <row r="230" spans="1:14" ht="25.5" hidden="1" x14ac:dyDescent="0.25">
      <c r="A230" s="169">
        <v>3299</v>
      </c>
      <c r="B230" s="170"/>
      <c r="C230" s="171"/>
      <c r="D230" s="97" t="s">
        <v>108</v>
      </c>
      <c r="E230" s="98"/>
      <c r="F230" s="98">
        <f t="shared" ref="F230" si="84">E230/7.5345</f>
        <v>0</v>
      </c>
      <c r="G230" s="98"/>
      <c r="H230" s="98"/>
      <c r="I230" s="98"/>
      <c r="J230" s="98"/>
      <c r="K230" s="98"/>
      <c r="L230" s="98"/>
      <c r="M230" s="98"/>
      <c r="N230" s="100"/>
    </row>
    <row r="231" spans="1:14" s="70" customFormat="1" hidden="1" x14ac:dyDescent="0.25">
      <c r="A231" s="160" t="s">
        <v>180</v>
      </c>
      <c r="B231" s="161"/>
      <c r="C231" s="162"/>
      <c r="D231" s="84" t="s">
        <v>150</v>
      </c>
      <c r="E231" s="85">
        <f t="shared" ref="E231:H233" si="85">E232</f>
        <v>0</v>
      </c>
      <c r="F231" s="85">
        <f t="shared" si="85"/>
        <v>0</v>
      </c>
      <c r="G231" s="85">
        <f t="shared" si="85"/>
        <v>0</v>
      </c>
      <c r="H231" s="85">
        <f t="shared" si="85"/>
        <v>0</v>
      </c>
      <c r="I231" s="85"/>
      <c r="J231" s="85"/>
      <c r="K231" s="85"/>
      <c r="L231" s="85"/>
      <c r="M231" s="85"/>
      <c r="N231" s="87"/>
    </row>
    <row r="232" spans="1:14" s="70" customFormat="1" hidden="1" x14ac:dyDescent="0.25">
      <c r="A232" s="157" t="s">
        <v>166</v>
      </c>
      <c r="B232" s="158"/>
      <c r="C232" s="159"/>
      <c r="D232" s="90" t="s">
        <v>175</v>
      </c>
      <c r="E232" s="85">
        <f t="shared" si="85"/>
        <v>0</v>
      </c>
      <c r="F232" s="85">
        <f t="shared" si="85"/>
        <v>0</v>
      </c>
      <c r="G232" s="85">
        <f t="shared" si="85"/>
        <v>0</v>
      </c>
      <c r="H232" s="85">
        <f t="shared" si="85"/>
        <v>0</v>
      </c>
      <c r="I232" s="85"/>
      <c r="J232" s="85"/>
      <c r="K232" s="85"/>
      <c r="L232" s="85"/>
      <c r="M232" s="85"/>
      <c r="N232" s="87"/>
    </row>
    <row r="233" spans="1:14" s="70" customFormat="1" hidden="1" x14ac:dyDescent="0.25">
      <c r="A233" s="160">
        <v>3</v>
      </c>
      <c r="B233" s="161"/>
      <c r="C233" s="162"/>
      <c r="D233" s="84" t="s">
        <v>29</v>
      </c>
      <c r="E233" s="85">
        <f t="shared" si="85"/>
        <v>0</v>
      </c>
      <c r="F233" s="85">
        <f t="shared" si="85"/>
        <v>0</v>
      </c>
      <c r="G233" s="85">
        <f t="shared" si="85"/>
        <v>0</v>
      </c>
      <c r="H233" s="85">
        <f t="shared" si="85"/>
        <v>0</v>
      </c>
      <c r="I233" s="85"/>
      <c r="J233" s="85"/>
      <c r="K233" s="85"/>
      <c r="L233" s="85"/>
      <c r="M233" s="85"/>
      <c r="N233" s="87"/>
    </row>
    <row r="234" spans="1:14" s="70" customFormat="1" hidden="1" x14ac:dyDescent="0.25">
      <c r="A234" s="163">
        <v>32</v>
      </c>
      <c r="B234" s="164"/>
      <c r="C234" s="165"/>
      <c r="D234" s="84" t="s">
        <v>31</v>
      </c>
      <c r="E234" s="85">
        <f t="shared" ref="E234:H234" si="86">E235+E237</f>
        <v>0</v>
      </c>
      <c r="F234" s="85">
        <f t="shared" si="86"/>
        <v>0</v>
      </c>
      <c r="G234" s="85">
        <f t="shared" si="86"/>
        <v>0</v>
      </c>
      <c r="H234" s="85">
        <f t="shared" si="86"/>
        <v>0</v>
      </c>
      <c r="I234" s="85"/>
      <c r="J234" s="85"/>
      <c r="K234" s="85"/>
      <c r="L234" s="85"/>
      <c r="M234" s="85"/>
      <c r="N234" s="87"/>
    </row>
    <row r="235" spans="1:14" s="70" customFormat="1" hidden="1" x14ac:dyDescent="0.25">
      <c r="A235" s="163">
        <v>321</v>
      </c>
      <c r="B235" s="164"/>
      <c r="C235" s="165"/>
      <c r="D235" s="84" t="s">
        <v>96</v>
      </c>
      <c r="E235" s="85">
        <f t="shared" ref="E235:H235" si="87">E236</f>
        <v>0</v>
      </c>
      <c r="F235" s="85">
        <f t="shared" si="87"/>
        <v>0</v>
      </c>
      <c r="G235" s="85">
        <f t="shared" si="87"/>
        <v>0</v>
      </c>
      <c r="H235" s="85">
        <f t="shared" si="87"/>
        <v>0</v>
      </c>
      <c r="I235" s="85"/>
      <c r="J235" s="85"/>
      <c r="K235" s="85"/>
      <c r="L235" s="85"/>
      <c r="M235" s="85"/>
      <c r="N235" s="87"/>
    </row>
    <row r="236" spans="1:14" hidden="1" x14ac:dyDescent="0.25">
      <c r="A236" s="169">
        <v>3211</v>
      </c>
      <c r="B236" s="170"/>
      <c r="C236" s="171"/>
      <c r="D236" s="97" t="s">
        <v>97</v>
      </c>
      <c r="E236" s="98"/>
      <c r="F236" s="98"/>
      <c r="G236" s="98">
        <v>0</v>
      </c>
      <c r="H236" s="98">
        <v>0</v>
      </c>
      <c r="I236" s="98"/>
      <c r="J236" s="98"/>
      <c r="K236" s="98"/>
      <c r="L236" s="98"/>
      <c r="M236" s="98"/>
      <c r="N236" s="100"/>
    </row>
    <row r="237" spans="1:14" s="70" customFormat="1" hidden="1" x14ac:dyDescent="0.25">
      <c r="A237" s="163">
        <v>323</v>
      </c>
      <c r="B237" s="164"/>
      <c r="C237" s="165"/>
      <c r="D237" s="84" t="s">
        <v>103</v>
      </c>
      <c r="E237" s="85">
        <f t="shared" ref="E237:H237" si="88">E238</f>
        <v>0</v>
      </c>
      <c r="F237" s="85">
        <f t="shared" si="88"/>
        <v>0</v>
      </c>
      <c r="G237" s="85">
        <f t="shared" si="88"/>
        <v>0</v>
      </c>
      <c r="H237" s="85">
        <f t="shared" si="88"/>
        <v>0</v>
      </c>
      <c r="I237" s="85"/>
      <c r="J237" s="85"/>
      <c r="K237" s="85"/>
      <c r="L237" s="85"/>
      <c r="M237" s="85"/>
      <c r="N237" s="87"/>
    </row>
    <row r="238" spans="1:14" hidden="1" x14ac:dyDescent="0.25">
      <c r="A238" s="169">
        <v>3231</v>
      </c>
      <c r="B238" s="170"/>
      <c r="C238" s="171"/>
      <c r="D238" s="97" t="s">
        <v>104</v>
      </c>
      <c r="E238" s="98"/>
      <c r="F238" s="98"/>
      <c r="G238" s="98">
        <v>0</v>
      </c>
      <c r="H238" s="98">
        <v>0</v>
      </c>
      <c r="I238" s="98"/>
      <c r="J238" s="98"/>
      <c r="K238" s="98"/>
      <c r="L238" s="98"/>
      <c r="M238" s="98"/>
      <c r="N238" s="100"/>
    </row>
    <row r="239" spans="1:14" s="118" customFormat="1" x14ac:dyDescent="0.25">
      <c r="A239" s="166" t="s">
        <v>181</v>
      </c>
      <c r="B239" s="167"/>
      <c r="C239" s="168"/>
      <c r="D239" s="115" t="s">
        <v>182</v>
      </c>
      <c r="E239" s="116" t="e">
        <f>E240+E245+E249</f>
        <v>#REF!</v>
      </c>
      <c r="F239" s="116" t="e">
        <f>F240+F245+F249</f>
        <v>#REF!</v>
      </c>
      <c r="G239" s="116" t="e">
        <f>G240+G245+G249</f>
        <v>#REF!</v>
      </c>
      <c r="H239" s="116" t="e">
        <f>H240+H245+H249</f>
        <v>#REF!</v>
      </c>
      <c r="I239" s="116">
        <v>40755.17</v>
      </c>
      <c r="J239" s="116">
        <v>32250</v>
      </c>
      <c r="K239" s="116">
        <v>32250</v>
      </c>
      <c r="L239" s="116">
        <v>32250</v>
      </c>
      <c r="M239" s="116">
        <v>32250</v>
      </c>
    </row>
    <row r="240" spans="1:14" s="70" customFormat="1" ht="38.25" hidden="1" x14ac:dyDescent="0.25">
      <c r="A240" s="157" t="s">
        <v>183</v>
      </c>
      <c r="B240" s="158"/>
      <c r="C240" s="159"/>
      <c r="D240" s="90" t="s">
        <v>184</v>
      </c>
      <c r="E240" s="85">
        <f t="shared" ref="E240:H243" si="89">E241</f>
        <v>50000</v>
      </c>
      <c r="F240" s="85">
        <f t="shared" si="89"/>
        <v>0</v>
      </c>
      <c r="G240" s="85">
        <f t="shared" si="89"/>
        <v>0</v>
      </c>
      <c r="H240" s="85">
        <f t="shared" si="89"/>
        <v>0</v>
      </c>
      <c r="I240" s="85"/>
      <c r="J240" s="85"/>
      <c r="K240" s="85"/>
      <c r="L240" s="85"/>
      <c r="M240" s="85"/>
      <c r="N240" s="87"/>
    </row>
    <row r="241" spans="1:14" s="70" customFormat="1" hidden="1" x14ac:dyDescent="0.25">
      <c r="A241" s="160">
        <v>3</v>
      </c>
      <c r="B241" s="161"/>
      <c r="C241" s="162"/>
      <c r="D241" s="84" t="s">
        <v>29</v>
      </c>
      <c r="E241" s="85">
        <f t="shared" si="89"/>
        <v>50000</v>
      </c>
      <c r="F241" s="85">
        <f t="shared" si="89"/>
        <v>0</v>
      </c>
      <c r="G241" s="85">
        <f t="shared" si="89"/>
        <v>0</v>
      </c>
      <c r="H241" s="85">
        <f t="shared" si="89"/>
        <v>0</v>
      </c>
      <c r="I241" s="85"/>
      <c r="J241" s="85"/>
      <c r="K241" s="85"/>
      <c r="L241" s="85"/>
      <c r="M241" s="85"/>
      <c r="N241" s="87"/>
    </row>
    <row r="242" spans="1:14" s="70" customFormat="1" hidden="1" x14ac:dyDescent="0.25">
      <c r="A242" s="163">
        <v>32</v>
      </c>
      <c r="B242" s="164"/>
      <c r="C242" s="165"/>
      <c r="D242" s="84" t="s">
        <v>31</v>
      </c>
      <c r="E242" s="85">
        <f t="shared" si="89"/>
        <v>50000</v>
      </c>
      <c r="F242" s="85">
        <f t="shared" si="89"/>
        <v>0</v>
      </c>
      <c r="G242" s="85">
        <f t="shared" si="89"/>
        <v>0</v>
      </c>
      <c r="H242" s="85">
        <f t="shared" si="89"/>
        <v>0</v>
      </c>
      <c r="I242" s="85"/>
      <c r="J242" s="85"/>
      <c r="K242" s="85"/>
      <c r="L242" s="85"/>
      <c r="M242" s="85"/>
      <c r="N242" s="87"/>
    </row>
    <row r="243" spans="1:14" s="70" customFormat="1" hidden="1" x14ac:dyDescent="0.25">
      <c r="A243" s="163">
        <v>322</v>
      </c>
      <c r="B243" s="164"/>
      <c r="C243" s="165"/>
      <c r="D243" s="84" t="s">
        <v>98</v>
      </c>
      <c r="E243" s="85">
        <f t="shared" si="89"/>
        <v>50000</v>
      </c>
      <c r="F243" s="85">
        <f t="shared" si="89"/>
        <v>0</v>
      </c>
      <c r="G243" s="85">
        <f t="shared" si="89"/>
        <v>0</v>
      </c>
      <c r="H243" s="85">
        <f t="shared" si="89"/>
        <v>0</v>
      </c>
      <c r="I243" s="85"/>
      <c r="J243" s="85"/>
      <c r="K243" s="85"/>
      <c r="L243" s="85"/>
      <c r="M243" s="85"/>
      <c r="N243" s="87"/>
    </row>
    <row r="244" spans="1:14" hidden="1" x14ac:dyDescent="0.25">
      <c r="A244" s="169">
        <v>3222</v>
      </c>
      <c r="B244" s="170"/>
      <c r="C244" s="171"/>
      <c r="D244" s="97" t="s">
        <v>100</v>
      </c>
      <c r="E244" s="98">
        <v>50000</v>
      </c>
      <c r="F244" s="98"/>
      <c r="G244" s="98"/>
      <c r="H244" s="98">
        <f>G244/7.5345</f>
        <v>0</v>
      </c>
      <c r="I244" s="98"/>
      <c r="J244" s="98"/>
      <c r="K244" s="98"/>
      <c r="L244" s="98"/>
      <c r="M244" s="98"/>
      <c r="N244" s="100"/>
    </row>
    <row r="245" spans="1:14" s="70" customFormat="1" ht="25.5" x14ac:dyDescent="0.25">
      <c r="A245" s="157" t="s">
        <v>162</v>
      </c>
      <c r="B245" s="158"/>
      <c r="C245" s="159"/>
      <c r="D245" s="90" t="s">
        <v>163</v>
      </c>
      <c r="E245" s="85" t="e">
        <f t="shared" ref="E245:H246" si="90">E246</f>
        <v>#REF!</v>
      </c>
      <c r="F245" s="85" t="e">
        <f t="shared" si="90"/>
        <v>#REF!</v>
      </c>
      <c r="G245" s="85" t="e">
        <f t="shared" si="90"/>
        <v>#REF!</v>
      </c>
      <c r="H245" s="85" t="e">
        <f t="shared" si="90"/>
        <v>#REF!</v>
      </c>
      <c r="I245" s="85">
        <v>1987.52</v>
      </c>
      <c r="J245" s="85">
        <v>2250</v>
      </c>
      <c r="K245" s="85">
        <v>2250</v>
      </c>
      <c r="L245" s="85">
        <v>2250</v>
      </c>
      <c r="M245" s="85">
        <v>2250</v>
      </c>
      <c r="N245" s="87"/>
    </row>
    <row r="246" spans="1:14" s="70" customFormat="1" x14ac:dyDescent="0.25">
      <c r="A246" s="160">
        <v>3</v>
      </c>
      <c r="B246" s="161"/>
      <c r="C246" s="162"/>
      <c r="D246" s="84" t="s">
        <v>29</v>
      </c>
      <c r="E246" s="85" t="e">
        <f t="shared" si="90"/>
        <v>#REF!</v>
      </c>
      <c r="F246" s="85" t="e">
        <f t="shared" si="90"/>
        <v>#REF!</v>
      </c>
      <c r="G246" s="85" t="e">
        <f t="shared" si="90"/>
        <v>#REF!</v>
      </c>
      <c r="H246" s="85" t="e">
        <f t="shared" si="90"/>
        <v>#REF!</v>
      </c>
      <c r="I246" s="85">
        <v>1987.52</v>
      </c>
      <c r="J246" s="85">
        <v>2250</v>
      </c>
      <c r="K246" s="85">
        <v>2250</v>
      </c>
      <c r="L246" s="85">
        <v>2250</v>
      </c>
      <c r="M246" s="85">
        <v>2250</v>
      </c>
      <c r="N246" s="87"/>
    </row>
    <row r="247" spans="1:14" s="70" customFormat="1" x14ac:dyDescent="0.25">
      <c r="A247" s="163">
        <v>32</v>
      </c>
      <c r="B247" s="164"/>
      <c r="C247" s="165"/>
      <c r="D247" s="84" t="s">
        <v>31</v>
      </c>
      <c r="E247" s="85" t="e">
        <f>#REF!+#REF!</f>
        <v>#REF!</v>
      </c>
      <c r="F247" s="85" t="e">
        <f>#REF!+#REF!</f>
        <v>#REF!</v>
      </c>
      <c r="G247" s="85" t="e">
        <f>#REF!+#REF!</f>
        <v>#REF!</v>
      </c>
      <c r="H247" s="85" t="e">
        <f>#REF!+#REF!</f>
        <v>#REF!</v>
      </c>
      <c r="I247" s="85">
        <v>1987.52</v>
      </c>
      <c r="J247" s="85">
        <v>2250</v>
      </c>
      <c r="K247" s="85">
        <v>2250</v>
      </c>
      <c r="L247" s="85">
        <v>2250</v>
      </c>
      <c r="M247" s="85">
        <v>2250</v>
      </c>
      <c r="N247" s="87"/>
    </row>
    <row r="248" spans="1:14" hidden="1" x14ac:dyDescent="0.25">
      <c r="A248" s="169">
        <v>3236</v>
      </c>
      <c r="B248" s="170"/>
      <c r="C248" s="171"/>
      <c r="D248" s="97" t="s">
        <v>105</v>
      </c>
      <c r="E248" s="98">
        <v>10000</v>
      </c>
      <c r="F248" s="98">
        <f t="shared" ref="F248" si="91">E248/7.5345</f>
        <v>1327.2280841462605</v>
      </c>
      <c r="G248" s="98">
        <v>10000</v>
      </c>
      <c r="H248" s="98">
        <f>G248/7.5345</f>
        <v>1327.2280841462605</v>
      </c>
      <c r="I248" s="98"/>
      <c r="J248" s="98"/>
      <c r="K248" s="98"/>
      <c r="L248" s="98"/>
      <c r="M248" s="98"/>
      <c r="N248" s="100"/>
    </row>
    <row r="249" spans="1:14" s="70" customFormat="1" x14ac:dyDescent="0.25">
      <c r="A249" s="157" t="s">
        <v>166</v>
      </c>
      <c r="B249" s="158"/>
      <c r="C249" s="159"/>
      <c r="D249" s="90" t="s">
        <v>175</v>
      </c>
      <c r="E249" s="85" t="e">
        <f t="shared" ref="E249:H250" si="92">E250</f>
        <v>#REF!</v>
      </c>
      <c r="F249" s="85" t="e">
        <f t="shared" si="92"/>
        <v>#REF!</v>
      </c>
      <c r="G249" s="85" t="e">
        <f t="shared" si="92"/>
        <v>#REF!</v>
      </c>
      <c r="H249" s="85" t="e">
        <f t="shared" si="92"/>
        <v>#REF!</v>
      </c>
      <c r="I249" s="85">
        <v>38767.65</v>
      </c>
      <c r="J249" s="85">
        <v>30000</v>
      </c>
      <c r="K249" s="85">
        <v>30000</v>
      </c>
      <c r="L249" s="85">
        <v>30000</v>
      </c>
      <c r="M249" s="85">
        <v>30000</v>
      </c>
      <c r="N249" s="87"/>
    </row>
    <row r="250" spans="1:14" s="70" customFormat="1" x14ac:dyDescent="0.25">
      <c r="A250" s="160">
        <v>3</v>
      </c>
      <c r="B250" s="161"/>
      <c r="C250" s="162"/>
      <c r="D250" s="84" t="s">
        <v>29</v>
      </c>
      <c r="E250" s="85" t="e">
        <f t="shared" si="92"/>
        <v>#REF!</v>
      </c>
      <c r="F250" s="85" t="e">
        <f t="shared" si="92"/>
        <v>#REF!</v>
      </c>
      <c r="G250" s="85" t="e">
        <f t="shared" si="92"/>
        <v>#REF!</v>
      </c>
      <c r="H250" s="85" t="e">
        <f t="shared" si="92"/>
        <v>#REF!</v>
      </c>
      <c r="I250" s="85">
        <v>38767.65</v>
      </c>
      <c r="J250" s="85">
        <v>30000</v>
      </c>
      <c r="K250" s="85">
        <v>30000</v>
      </c>
      <c r="L250" s="85">
        <v>30000</v>
      </c>
      <c r="M250" s="85">
        <v>30000</v>
      </c>
      <c r="N250" s="87"/>
    </row>
    <row r="251" spans="1:14" s="70" customFormat="1" x14ac:dyDescent="0.25">
      <c r="A251" s="163">
        <v>32</v>
      </c>
      <c r="B251" s="164"/>
      <c r="C251" s="165"/>
      <c r="D251" s="84" t="s">
        <v>31</v>
      </c>
      <c r="E251" s="85" t="e">
        <f>#REF!</f>
        <v>#REF!</v>
      </c>
      <c r="F251" s="85" t="e">
        <f>#REF!</f>
        <v>#REF!</v>
      </c>
      <c r="G251" s="85" t="e">
        <f>#REF!</f>
        <v>#REF!</v>
      </c>
      <c r="H251" s="85" t="e">
        <f>#REF!</f>
        <v>#REF!</v>
      </c>
      <c r="I251" s="85">
        <v>38767.65</v>
      </c>
      <c r="J251" s="85">
        <v>30000</v>
      </c>
      <c r="K251" s="85">
        <v>30000</v>
      </c>
      <c r="L251" s="85">
        <v>30000</v>
      </c>
      <c r="M251" s="85">
        <v>30000</v>
      </c>
      <c r="N251" s="87"/>
    </row>
    <row r="252" spans="1:14" hidden="1" x14ac:dyDescent="0.25">
      <c r="A252" s="169">
        <v>3222</v>
      </c>
      <c r="B252" s="170"/>
      <c r="C252" s="171"/>
      <c r="D252" s="97" t="s">
        <v>100</v>
      </c>
      <c r="E252" s="98">
        <v>50000</v>
      </c>
      <c r="F252" s="98">
        <f t="shared" ref="F252" si="93">E252/7.5345</f>
        <v>6636.1404207313026</v>
      </c>
      <c r="G252" s="98">
        <v>60000</v>
      </c>
      <c r="H252" s="98">
        <f>G252/7.5345</f>
        <v>7963.3685048775624</v>
      </c>
      <c r="I252" s="98"/>
      <c r="J252" s="98"/>
      <c r="K252" s="98"/>
      <c r="L252" s="98"/>
      <c r="M252" s="98"/>
      <c r="N252" s="100"/>
    </row>
    <row r="253" spans="1:14" s="118" customFormat="1" ht="25.5" x14ac:dyDescent="0.25">
      <c r="A253" s="166" t="s">
        <v>185</v>
      </c>
      <c r="B253" s="167"/>
      <c r="C253" s="168"/>
      <c r="D253" s="115" t="s">
        <v>186</v>
      </c>
      <c r="E253" s="116">
        <v>1500</v>
      </c>
      <c r="F253" s="116">
        <v>199.08</v>
      </c>
      <c r="G253" s="116">
        <v>4000</v>
      </c>
      <c r="H253" s="116">
        <v>530.89</v>
      </c>
      <c r="I253" s="116">
        <v>276.18</v>
      </c>
      <c r="J253" s="116">
        <v>150</v>
      </c>
      <c r="K253" s="116">
        <v>400</v>
      </c>
      <c r="L253" s="116">
        <v>400</v>
      </c>
      <c r="M253" s="116">
        <v>400</v>
      </c>
    </row>
    <row r="254" spans="1:14" s="70" customFormat="1" x14ac:dyDescent="0.25">
      <c r="A254" s="157" t="s">
        <v>166</v>
      </c>
      <c r="B254" s="158"/>
      <c r="C254" s="159"/>
      <c r="D254" s="90" t="s">
        <v>175</v>
      </c>
      <c r="E254" s="85" t="e">
        <f>E255+#REF!</f>
        <v>#REF!</v>
      </c>
      <c r="F254" s="85" t="e">
        <f>F255+#REF!</f>
        <v>#REF!</v>
      </c>
      <c r="G254" s="85" t="e">
        <f>G255+#REF!</f>
        <v>#REF!</v>
      </c>
      <c r="H254" s="85">
        <v>530.89099999999996</v>
      </c>
      <c r="I254" s="85">
        <v>0</v>
      </c>
      <c r="J254" s="85">
        <v>150</v>
      </c>
      <c r="K254" s="85">
        <v>400</v>
      </c>
      <c r="L254" s="85">
        <v>400</v>
      </c>
      <c r="M254" s="85">
        <v>400</v>
      </c>
      <c r="N254" s="87"/>
    </row>
    <row r="255" spans="1:14" s="70" customFormat="1" x14ac:dyDescent="0.25">
      <c r="A255" s="160">
        <v>3</v>
      </c>
      <c r="B255" s="161"/>
      <c r="C255" s="162"/>
      <c r="D255" s="84" t="s">
        <v>29</v>
      </c>
      <c r="E255" s="85">
        <f t="shared" ref="E255:H255" si="94">E256</f>
        <v>1500</v>
      </c>
      <c r="F255" s="85">
        <f t="shared" si="94"/>
        <v>199.08421262193906</v>
      </c>
      <c r="G255" s="85">
        <f t="shared" si="94"/>
        <v>4000</v>
      </c>
      <c r="H255" s="85">
        <f t="shared" si="94"/>
        <v>530.89123365850423</v>
      </c>
      <c r="I255" s="85">
        <v>0</v>
      </c>
      <c r="J255" s="85">
        <v>150</v>
      </c>
      <c r="K255" s="85">
        <v>400</v>
      </c>
      <c r="L255" s="85">
        <v>400</v>
      </c>
      <c r="M255" s="85">
        <v>400</v>
      </c>
      <c r="N255" s="87"/>
    </row>
    <row r="256" spans="1:14" s="70" customFormat="1" hidden="1" x14ac:dyDescent="0.25">
      <c r="A256" s="163">
        <v>32</v>
      </c>
      <c r="B256" s="164"/>
      <c r="C256" s="165"/>
      <c r="D256" s="84" t="s">
        <v>31</v>
      </c>
      <c r="E256" s="85">
        <f t="shared" ref="E256:H256" si="95">E257+E259+E263</f>
        <v>1500</v>
      </c>
      <c r="F256" s="85">
        <f t="shared" si="95"/>
        <v>199.08421262193906</v>
      </c>
      <c r="G256" s="85">
        <f t="shared" si="95"/>
        <v>4000</v>
      </c>
      <c r="H256" s="85">
        <f t="shared" si="95"/>
        <v>530.89123365850423</v>
      </c>
      <c r="I256" s="85">
        <v>276.18</v>
      </c>
      <c r="J256" s="85"/>
      <c r="K256" s="85"/>
      <c r="L256" s="85"/>
      <c r="M256" s="85"/>
      <c r="N256" s="87"/>
    </row>
    <row r="257" spans="1:14" s="70" customFormat="1" hidden="1" x14ac:dyDescent="0.25">
      <c r="A257" s="163">
        <v>321</v>
      </c>
      <c r="B257" s="164"/>
      <c r="C257" s="165"/>
      <c r="D257" s="84" t="s">
        <v>96</v>
      </c>
      <c r="E257" s="85">
        <f t="shared" ref="E257:H257" si="96">E258</f>
        <v>0</v>
      </c>
      <c r="F257" s="85">
        <f t="shared" si="96"/>
        <v>0</v>
      </c>
      <c r="G257" s="85">
        <f t="shared" si="96"/>
        <v>0</v>
      </c>
      <c r="H257" s="85">
        <f t="shared" si="96"/>
        <v>0</v>
      </c>
      <c r="I257" s="85">
        <v>276.18</v>
      </c>
      <c r="J257" s="85"/>
      <c r="K257" s="85"/>
      <c r="L257" s="85"/>
      <c r="M257" s="85"/>
      <c r="N257" s="87"/>
    </row>
    <row r="258" spans="1:14" hidden="1" x14ac:dyDescent="0.25">
      <c r="A258" s="169">
        <v>3211</v>
      </c>
      <c r="B258" s="170"/>
      <c r="C258" s="171"/>
      <c r="D258" s="97" t="s">
        <v>97</v>
      </c>
      <c r="E258" s="98"/>
      <c r="F258" s="98"/>
      <c r="G258" s="98"/>
      <c r="H258" s="98"/>
      <c r="I258" s="85">
        <v>276.18</v>
      </c>
      <c r="J258" s="98"/>
      <c r="K258" s="98"/>
      <c r="L258" s="98"/>
      <c r="M258" s="98"/>
      <c r="N258" s="100"/>
    </row>
    <row r="259" spans="1:14" s="70" customFormat="1" hidden="1" x14ac:dyDescent="0.25">
      <c r="A259" s="163">
        <v>323</v>
      </c>
      <c r="B259" s="164"/>
      <c r="C259" s="165"/>
      <c r="D259" s="84" t="s">
        <v>103</v>
      </c>
      <c r="E259" s="85">
        <f t="shared" ref="E259:G259" si="97">E260+E261+E262</f>
        <v>0</v>
      </c>
      <c r="F259" s="85">
        <f t="shared" si="97"/>
        <v>0</v>
      </c>
      <c r="G259" s="85">
        <f t="shared" si="97"/>
        <v>0</v>
      </c>
      <c r="H259" s="85">
        <v>0</v>
      </c>
      <c r="I259" s="85">
        <v>276.18</v>
      </c>
      <c r="J259" s="85"/>
      <c r="K259" s="85"/>
      <c r="L259" s="85"/>
      <c r="M259" s="85"/>
      <c r="N259" s="87"/>
    </row>
    <row r="260" spans="1:14" hidden="1" x14ac:dyDescent="0.25">
      <c r="A260" s="169">
        <v>3231</v>
      </c>
      <c r="B260" s="170"/>
      <c r="C260" s="171"/>
      <c r="D260" s="97" t="s">
        <v>104</v>
      </c>
      <c r="E260" s="98"/>
      <c r="F260" s="98"/>
      <c r="G260" s="98">
        <v>0</v>
      </c>
      <c r="H260" s="98">
        <v>0</v>
      </c>
      <c r="I260" s="85">
        <v>276.18</v>
      </c>
      <c r="J260" s="98"/>
      <c r="K260" s="98"/>
      <c r="L260" s="98"/>
      <c r="M260" s="98"/>
      <c r="N260" s="100"/>
    </row>
    <row r="261" spans="1:14" hidden="1" x14ac:dyDescent="0.25">
      <c r="A261" s="169">
        <v>3237</v>
      </c>
      <c r="B261" s="170"/>
      <c r="C261" s="171"/>
      <c r="D261" s="97" t="s">
        <v>106</v>
      </c>
      <c r="E261" s="98"/>
      <c r="F261" s="98"/>
      <c r="G261" s="98">
        <v>0</v>
      </c>
      <c r="H261" s="98">
        <f>G261/7.5345</f>
        <v>0</v>
      </c>
      <c r="I261" s="85">
        <v>276.18</v>
      </c>
      <c r="J261" s="98"/>
      <c r="K261" s="98"/>
      <c r="L261" s="98"/>
      <c r="M261" s="98"/>
      <c r="N261" s="100"/>
    </row>
    <row r="262" spans="1:14" hidden="1" x14ac:dyDescent="0.25">
      <c r="A262" s="169">
        <v>3239</v>
      </c>
      <c r="B262" s="170"/>
      <c r="C262" s="171"/>
      <c r="D262" s="97" t="s">
        <v>107</v>
      </c>
      <c r="E262" s="98"/>
      <c r="F262" s="98"/>
      <c r="G262" s="98">
        <v>0</v>
      </c>
      <c r="H262" s="98">
        <f>G262/7.5345</f>
        <v>0</v>
      </c>
      <c r="I262" s="85">
        <v>276.18</v>
      </c>
      <c r="J262" s="98"/>
      <c r="K262" s="98"/>
      <c r="L262" s="98"/>
      <c r="M262" s="98"/>
      <c r="N262" s="100"/>
    </row>
    <row r="263" spans="1:14" s="70" customFormat="1" x14ac:dyDescent="0.25">
      <c r="A263" s="163">
        <v>32</v>
      </c>
      <c r="B263" s="164"/>
      <c r="C263" s="165"/>
      <c r="D263" s="84" t="s">
        <v>31</v>
      </c>
      <c r="E263" s="85">
        <f t="shared" ref="E263:H263" si="98">E264</f>
        <v>1500</v>
      </c>
      <c r="F263" s="85">
        <f t="shared" si="98"/>
        <v>199.08421262193906</v>
      </c>
      <c r="G263" s="85">
        <f t="shared" si="98"/>
        <v>4000</v>
      </c>
      <c r="H263" s="85">
        <f t="shared" si="98"/>
        <v>530.89123365850423</v>
      </c>
      <c r="I263" s="85">
        <v>0</v>
      </c>
      <c r="J263" s="85">
        <v>150</v>
      </c>
      <c r="K263" s="85">
        <v>400</v>
      </c>
      <c r="L263" s="85">
        <v>400</v>
      </c>
      <c r="M263" s="85">
        <v>400</v>
      </c>
      <c r="N263" s="87"/>
    </row>
    <row r="264" spans="1:14" ht="25.5" hidden="1" x14ac:dyDescent="0.25">
      <c r="A264" s="169">
        <v>3299</v>
      </c>
      <c r="B264" s="170"/>
      <c r="C264" s="171"/>
      <c r="D264" s="97" t="s">
        <v>108</v>
      </c>
      <c r="E264" s="98">
        <v>1500</v>
      </c>
      <c r="F264" s="98">
        <f t="shared" ref="F264" si="99">E264/7.5345</f>
        <v>199.08421262193906</v>
      </c>
      <c r="G264" s="98">
        <v>4000</v>
      </c>
      <c r="H264" s="98">
        <f>G264/7.5345</f>
        <v>530.89123365850423</v>
      </c>
      <c r="I264" s="98"/>
      <c r="J264" s="98"/>
      <c r="K264" s="98"/>
      <c r="L264" s="98"/>
      <c r="M264" s="98"/>
      <c r="N264" s="100"/>
    </row>
    <row r="265" spans="1:14" hidden="1" x14ac:dyDescent="0.25">
      <c r="A265" s="169">
        <v>4226</v>
      </c>
      <c r="B265" s="170"/>
      <c r="C265" s="171"/>
      <c r="D265" s="97" t="s">
        <v>187</v>
      </c>
      <c r="E265" s="98"/>
      <c r="F265" s="98"/>
      <c r="G265" s="98">
        <v>0</v>
      </c>
      <c r="H265" s="98">
        <v>0</v>
      </c>
      <c r="I265" s="98"/>
      <c r="J265" s="98"/>
      <c r="K265" s="98"/>
      <c r="L265" s="98"/>
      <c r="M265" s="98"/>
      <c r="N265" s="100"/>
    </row>
    <row r="266" spans="1:14" s="70" customFormat="1" x14ac:dyDescent="0.25">
      <c r="A266" s="172" t="s">
        <v>157</v>
      </c>
      <c r="B266" s="173"/>
      <c r="C266" s="174"/>
      <c r="D266" s="102" t="s">
        <v>158</v>
      </c>
      <c r="E266" s="85" t="e">
        <f t="shared" ref="E266:H267" si="100">E267</f>
        <v>#REF!</v>
      </c>
      <c r="F266" s="85" t="e">
        <f t="shared" si="100"/>
        <v>#REF!</v>
      </c>
      <c r="G266" s="85" t="e">
        <f t="shared" si="100"/>
        <v>#REF!</v>
      </c>
      <c r="H266" s="85" t="e">
        <f t="shared" si="100"/>
        <v>#REF!</v>
      </c>
      <c r="I266" s="85">
        <v>276.18</v>
      </c>
      <c r="J266" s="85">
        <v>0</v>
      </c>
      <c r="K266" s="85">
        <v>0</v>
      </c>
      <c r="L266" s="85">
        <v>0</v>
      </c>
      <c r="M266" s="85">
        <v>0</v>
      </c>
      <c r="N266" s="87"/>
    </row>
    <row r="267" spans="1:14" s="70" customFormat="1" x14ac:dyDescent="0.25">
      <c r="A267" s="160">
        <v>3</v>
      </c>
      <c r="B267" s="161"/>
      <c r="C267" s="162"/>
      <c r="D267" s="84" t="s">
        <v>29</v>
      </c>
      <c r="E267" s="85" t="e">
        <f>E268</f>
        <v>#REF!</v>
      </c>
      <c r="F267" s="85" t="e">
        <f t="shared" si="100"/>
        <v>#REF!</v>
      </c>
      <c r="G267" s="85" t="e">
        <f t="shared" si="100"/>
        <v>#REF!</v>
      </c>
      <c r="H267" s="85" t="e">
        <f t="shared" si="100"/>
        <v>#REF!</v>
      </c>
      <c r="I267" s="85">
        <v>276.18</v>
      </c>
      <c r="J267" s="85">
        <v>0</v>
      </c>
      <c r="K267" s="85">
        <v>0</v>
      </c>
      <c r="L267" s="85">
        <v>0</v>
      </c>
      <c r="M267" s="85">
        <v>0</v>
      </c>
      <c r="N267" s="87"/>
    </row>
    <row r="268" spans="1:14" s="70" customFormat="1" x14ac:dyDescent="0.25">
      <c r="A268" s="163">
        <v>32</v>
      </c>
      <c r="B268" s="164"/>
      <c r="C268" s="165"/>
      <c r="D268" s="84" t="s">
        <v>31</v>
      </c>
      <c r="E268" s="85" t="e">
        <f>#REF!</f>
        <v>#REF!</v>
      </c>
      <c r="F268" s="85" t="e">
        <f>#REF!</f>
        <v>#REF!</v>
      </c>
      <c r="G268" s="85" t="e">
        <f>#REF!</f>
        <v>#REF!</v>
      </c>
      <c r="H268" s="85" t="e">
        <f>#REF!</f>
        <v>#REF!</v>
      </c>
      <c r="I268" s="85">
        <v>276.18</v>
      </c>
      <c r="J268" s="85">
        <v>0</v>
      </c>
      <c r="K268" s="85">
        <v>0</v>
      </c>
      <c r="L268" s="85">
        <v>0</v>
      </c>
      <c r="M268" s="85">
        <v>0</v>
      </c>
      <c r="N268" s="87"/>
    </row>
    <row r="269" spans="1:14" ht="25.5" hidden="1" x14ac:dyDescent="0.25">
      <c r="A269" s="169">
        <v>3299</v>
      </c>
      <c r="B269" s="170"/>
      <c r="C269" s="171"/>
      <c r="D269" s="97" t="s">
        <v>108</v>
      </c>
      <c r="E269" s="98"/>
      <c r="F269" s="98"/>
      <c r="G269" s="98">
        <v>0</v>
      </c>
      <c r="H269" s="98">
        <v>0</v>
      </c>
      <c r="I269" s="98"/>
      <c r="J269" s="98"/>
      <c r="K269" s="98"/>
      <c r="L269" s="98"/>
      <c r="M269" s="98"/>
      <c r="N269" s="100"/>
    </row>
    <row r="270" spans="1:14" s="118" customFormat="1" x14ac:dyDescent="0.25">
      <c r="A270" s="166" t="s">
        <v>188</v>
      </c>
      <c r="B270" s="167"/>
      <c r="C270" s="168"/>
      <c r="D270" s="115" t="s">
        <v>189</v>
      </c>
      <c r="E270" s="116" t="e">
        <f>E271+E275</f>
        <v>#REF!</v>
      </c>
      <c r="F270" s="116" t="e">
        <f>F271+F275</f>
        <v>#REF!</v>
      </c>
      <c r="G270" s="116" t="e">
        <f>G271+G275</f>
        <v>#REF!</v>
      </c>
      <c r="H270" s="116">
        <v>199.08</v>
      </c>
      <c r="I270" s="116">
        <v>355.04</v>
      </c>
      <c r="J270" s="116">
        <v>525</v>
      </c>
      <c r="K270" s="116">
        <v>525</v>
      </c>
      <c r="L270" s="116">
        <v>525</v>
      </c>
      <c r="M270" s="116">
        <v>525</v>
      </c>
    </row>
    <row r="271" spans="1:14" s="70" customFormat="1" x14ac:dyDescent="0.25">
      <c r="A271" s="157" t="s">
        <v>157</v>
      </c>
      <c r="B271" s="158"/>
      <c r="C271" s="159"/>
      <c r="D271" s="90" t="s">
        <v>158</v>
      </c>
      <c r="E271" s="85" t="e">
        <f t="shared" ref="E271:H272" si="101">E272</f>
        <v>#REF!</v>
      </c>
      <c r="F271" s="85" t="e">
        <f t="shared" si="101"/>
        <v>#REF!</v>
      </c>
      <c r="G271" s="85" t="e">
        <f t="shared" si="101"/>
        <v>#REF!</v>
      </c>
      <c r="H271" s="85" t="e">
        <f t="shared" si="101"/>
        <v>#REF!</v>
      </c>
      <c r="I271" s="85">
        <v>355.04</v>
      </c>
      <c r="J271" s="85">
        <v>25</v>
      </c>
      <c r="K271" s="85">
        <v>25</v>
      </c>
      <c r="L271" s="85">
        <v>25</v>
      </c>
      <c r="M271" s="85">
        <v>25</v>
      </c>
      <c r="N271" s="87"/>
    </row>
    <row r="272" spans="1:14" s="70" customFormat="1" x14ac:dyDescent="0.25">
      <c r="A272" s="160">
        <v>3</v>
      </c>
      <c r="B272" s="161"/>
      <c r="C272" s="162"/>
      <c r="D272" s="84" t="s">
        <v>29</v>
      </c>
      <c r="E272" s="85" t="e">
        <f t="shared" si="101"/>
        <v>#REF!</v>
      </c>
      <c r="F272" s="85" t="e">
        <f t="shared" si="101"/>
        <v>#REF!</v>
      </c>
      <c r="G272" s="85" t="e">
        <f t="shared" si="101"/>
        <v>#REF!</v>
      </c>
      <c r="H272" s="85" t="e">
        <f t="shared" si="101"/>
        <v>#REF!</v>
      </c>
      <c r="I272" s="85">
        <v>355.04</v>
      </c>
      <c r="J272" s="85">
        <v>25</v>
      </c>
      <c r="K272" s="85">
        <v>25</v>
      </c>
      <c r="L272" s="85">
        <v>25</v>
      </c>
      <c r="M272" s="85">
        <v>25</v>
      </c>
      <c r="N272" s="87"/>
    </row>
    <row r="273" spans="1:14" s="70" customFormat="1" x14ac:dyDescent="0.25">
      <c r="A273" s="163">
        <v>32</v>
      </c>
      <c r="B273" s="164"/>
      <c r="C273" s="165"/>
      <c r="D273" s="84" t="s">
        <v>31</v>
      </c>
      <c r="E273" s="85" t="e">
        <f>#REF!</f>
        <v>#REF!</v>
      </c>
      <c r="F273" s="85" t="e">
        <f>#REF!</f>
        <v>#REF!</v>
      </c>
      <c r="G273" s="85" t="e">
        <f>#REF!</f>
        <v>#REF!</v>
      </c>
      <c r="H273" s="85" t="e">
        <f>#REF!</f>
        <v>#REF!</v>
      </c>
      <c r="I273" s="85">
        <v>355.04</v>
      </c>
      <c r="J273" s="85">
        <v>25</v>
      </c>
      <c r="K273" s="85">
        <v>25</v>
      </c>
      <c r="L273" s="85">
        <v>25</v>
      </c>
      <c r="M273" s="85">
        <v>25</v>
      </c>
      <c r="N273" s="87"/>
    </row>
    <row r="274" spans="1:14" ht="25.5" hidden="1" x14ac:dyDescent="0.25">
      <c r="A274" s="169">
        <v>3299</v>
      </c>
      <c r="B274" s="170"/>
      <c r="C274" s="171"/>
      <c r="D274" s="97" t="s">
        <v>108</v>
      </c>
      <c r="E274" s="98">
        <v>2000</v>
      </c>
      <c r="F274" s="98"/>
      <c r="G274" s="98">
        <v>1500</v>
      </c>
      <c r="H274" s="98">
        <f>G274/7.5345</f>
        <v>199.08421262193906</v>
      </c>
      <c r="I274" s="98"/>
      <c r="J274" s="98"/>
      <c r="K274" s="98"/>
      <c r="L274" s="98"/>
      <c r="M274" s="98"/>
      <c r="N274" s="100"/>
    </row>
    <row r="275" spans="1:14" s="70" customFormat="1" ht="25.5" x14ac:dyDescent="0.25">
      <c r="A275" s="157" t="s">
        <v>162</v>
      </c>
      <c r="B275" s="158"/>
      <c r="C275" s="159"/>
      <c r="D275" s="90" t="s">
        <v>163</v>
      </c>
      <c r="E275" s="85" t="e">
        <f t="shared" ref="E275:H276" si="102">E276</f>
        <v>#REF!</v>
      </c>
      <c r="F275" s="85" t="e">
        <f t="shared" si="102"/>
        <v>#REF!</v>
      </c>
      <c r="G275" s="85" t="e">
        <f t="shared" si="102"/>
        <v>#REF!</v>
      </c>
      <c r="H275" s="85" t="e">
        <f t="shared" si="102"/>
        <v>#REF!</v>
      </c>
      <c r="I275" s="85">
        <v>0</v>
      </c>
      <c r="J275" s="85">
        <v>500</v>
      </c>
      <c r="K275" s="85">
        <v>500</v>
      </c>
      <c r="L275" s="85">
        <v>500</v>
      </c>
      <c r="M275" s="85">
        <v>500</v>
      </c>
      <c r="N275" s="87"/>
    </row>
    <row r="276" spans="1:14" s="70" customFormat="1" x14ac:dyDescent="0.25">
      <c r="A276" s="160">
        <v>3</v>
      </c>
      <c r="B276" s="161"/>
      <c r="C276" s="162"/>
      <c r="D276" s="84" t="s">
        <v>29</v>
      </c>
      <c r="E276" s="85" t="e">
        <f t="shared" si="102"/>
        <v>#REF!</v>
      </c>
      <c r="F276" s="85" t="e">
        <f t="shared" si="102"/>
        <v>#REF!</v>
      </c>
      <c r="G276" s="85" t="e">
        <f t="shared" si="102"/>
        <v>#REF!</v>
      </c>
      <c r="H276" s="85" t="e">
        <f t="shared" si="102"/>
        <v>#REF!</v>
      </c>
      <c r="I276" s="85">
        <v>0</v>
      </c>
      <c r="J276" s="85">
        <v>500</v>
      </c>
      <c r="K276" s="85">
        <v>500</v>
      </c>
      <c r="L276" s="85">
        <v>500</v>
      </c>
      <c r="M276" s="85">
        <v>500</v>
      </c>
      <c r="N276" s="87"/>
    </row>
    <row r="277" spans="1:14" s="70" customFormat="1" x14ac:dyDescent="0.25">
      <c r="A277" s="163">
        <v>32</v>
      </c>
      <c r="B277" s="164"/>
      <c r="C277" s="165"/>
      <c r="D277" s="84" t="s">
        <v>31</v>
      </c>
      <c r="E277" s="85" t="e">
        <f>#REF!+#REF!</f>
        <v>#REF!</v>
      </c>
      <c r="F277" s="85" t="e">
        <f>#REF!+#REF!</f>
        <v>#REF!</v>
      </c>
      <c r="G277" s="85" t="e">
        <f>#REF!+#REF!</f>
        <v>#REF!</v>
      </c>
      <c r="H277" s="85" t="e">
        <f>#REF!+#REF!</f>
        <v>#REF!</v>
      </c>
      <c r="I277" s="85">
        <v>0</v>
      </c>
      <c r="J277" s="85">
        <v>500</v>
      </c>
      <c r="K277" s="85">
        <v>500</v>
      </c>
      <c r="L277" s="85">
        <v>500</v>
      </c>
      <c r="M277" s="85">
        <v>500</v>
      </c>
      <c r="N277" s="87"/>
    </row>
    <row r="278" spans="1:14" hidden="1" x14ac:dyDescent="0.25">
      <c r="A278" s="169">
        <v>3239</v>
      </c>
      <c r="B278" s="170"/>
      <c r="C278" s="171"/>
      <c r="D278" s="97" t="s">
        <v>107</v>
      </c>
      <c r="E278" s="98">
        <v>1000</v>
      </c>
      <c r="F278" s="98">
        <f t="shared" ref="F278" si="103">E278/7.5345</f>
        <v>132.72280841462606</v>
      </c>
      <c r="G278" s="98"/>
      <c r="H278" s="98">
        <f>G278/7.5345</f>
        <v>0</v>
      </c>
      <c r="I278" s="98"/>
      <c r="J278" s="98"/>
      <c r="K278" s="98"/>
      <c r="L278" s="98"/>
      <c r="M278" s="98"/>
      <c r="N278" s="100"/>
    </row>
    <row r="279" spans="1:14" s="118" customFormat="1" ht="25.5" x14ac:dyDescent="0.25">
      <c r="A279" s="166" t="s">
        <v>190</v>
      </c>
      <c r="B279" s="167"/>
      <c r="C279" s="168"/>
      <c r="D279" s="122" t="s">
        <v>191</v>
      </c>
      <c r="E279" s="116">
        <f t="shared" ref="E279:H282" si="104">E280</f>
        <v>0</v>
      </c>
      <c r="F279" s="116">
        <f t="shared" si="104"/>
        <v>0</v>
      </c>
      <c r="G279" s="116">
        <f t="shared" si="104"/>
        <v>30000</v>
      </c>
      <c r="H279" s="116">
        <f t="shared" si="104"/>
        <v>3981.6842524387812</v>
      </c>
      <c r="I279" s="116">
        <v>13952.6</v>
      </c>
      <c r="J279" s="116">
        <v>10750</v>
      </c>
      <c r="K279" s="116">
        <v>10750</v>
      </c>
      <c r="L279" s="116">
        <v>10750</v>
      </c>
      <c r="M279" s="116">
        <v>10750</v>
      </c>
    </row>
    <row r="280" spans="1:14" s="70" customFormat="1" ht="25.5" x14ac:dyDescent="0.25">
      <c r="A280" s="157" t="s">
        <v>162</v>
      </c>
      <c r="B280" s="158"/>
      <c r="C280" s="159"/>
      <c r="D280" s="90" t="s">
        <v>163</v>
      </c>
      <c r="E280" s="85">
        <f t="shared" si="104"/>
        <v>0</v>
      </c>
      <c r="F280" s="85">
        <f t="shared" si="104"/>
        <v>0</v>
      </c>
      <c r="G280" s="85">
        <f t="shared" si="104"/>
        <v>30000</v>
      </c>
      <c r="H280" s="85">
        <f t="shared" si="104"/>
        <v>3981.6842524387812</v>
      </c>
      <c r="I280" s="85">
        <v>13952.6</v>
      </c>
      <c r="J280" s="85">
        <v>8750</v>
      </c>
      <c r="K280" s="85">
        <v>8750</v>
      </c>
      <c r="L280" s="85">
        <v>8750</v>
      </c>
      <c r="M280" s="85">
        <v>8750</v>
      </c>
      <c r="N280" s="87"/>
    </row>
    <row r="281" spans="1:14" s="70" customFormat="1" x14ac:dyDescent="0.25">
      <c r="A281" s="160">
        <v>3</v>
      </c>
      <c r="B281" s="161"/>
      <c r="C281" s="162"/>
      <c r="D281" s="84" t="s">
        <v>29</v>
      </c>
      <c r="E281" s="85">
        <f t="shared" si="104"/>
        <v>0</v>
      </c>
      <c r="F281" s="85">
        <f t="shared" si="104"/>
        <v>0</v>
      </c>
      <c r="G281" s="85">
        <f t="shared" si="104"/>
        <v>30000</v>
      </c>
      <c r="H281" s="85">
        <f t="shared" si="104"/>
        <v>3981.6842524387812</v>
      </c>
      <c r="I281" s="85">
        <v>13952.6</v>
      </c>
      <c r="J281" s="85">
        <v>8750</v>
      </c>
      <c r="K281" s="85">
        <v>8750</v>
      </c>
      <c r="L281" s="85">
        <v>8750</v>
      </c>
      <c r="M281" s="85">
        <v>8750</v>
      </c>
      <c r="N281" s="87"/>
    </row>
    <row r="282" spans="1:14" s="70" customFormat="1" x14ac:dyDescent="0.25">
      <c r="A282" s="163">
        <v>32</v>
      </c>
      <c r="B282" s="164"/>
      <c r="C282" s="165"/>
      <c r="D282" s="84" t="s">
        <v>31</v>
      </c>
      <c r="E282" s="85">
        <f t="shared" si="104"/>
        <v>0</v>
      </c>
      <c r="F282" s="85">
        <f t="shared" si="104"/>
        <v>0</v>
      </c>
      <c r="G282" s="85">
        <f t="shared" si="104"/>
        <v>30000</v>
      </c>
      <c r="H282" s="85">
        <f t="shared" si="104"/>
        <v>3981.6842524387812</v>
      </c>
      <c r="I282" s="85">
        <v>13952.6</v>
      </c>
      <c r="J282" s="85">
        <v>8750</v>
      </c>
      <c r="K282" s="85">
        <v>8750</v>
      </c>
      <c r="L282" s="85">
        <v>8750</v>
      </c>
      <c r="M282" s="85">
        <v>8750</v>
      </c>
      <c r="N282" s="87"/>
    </row>
    <row r="283" spans="1:14" s="70" customFormat="1" ht="25.5" hidden="1" x14ac:dyDescent="0.25">
      <c r="A283" s="163">
        <v>329</v>
      </c>
      <c r="B283" s="164"/>
      <c r="C283" s="165"/>
      <c r="D283" s="84" t="s">
        <v>108</v>
      </c>
      <c r="E283" s="85">
        <f t="shared" ref="E283:H283" si="105">E285</f>
        <v>0</v>
      </c>
      <c r="F283" s="85">
        <f t="shared" si="105"/>
        <v>0</v>
      </c>
      <c r="G283" s="85">
        <f t="shared" si="105"/>
        <v>30000</v>
      </c>
      <c r="H283" s="85">
        <f t="shared" si="105"/>
        <v>3981.6842524387812</v>
      </c>
      <c r="I283" s="85"/>
      <c r="J283" s="85"/>
      <c r="K283" s="85"/>
      <c r="L283" s="85"/>
      <c r="M283" s="85"/>
      <c r="N283" s="87"/>
    </row>
    <row r="284" spans="1:14" s="70" customFormat="1" hidden="1" x14ac:dyDescent="0.25">
      <c r="A284" s="94">
        <v>3231</v>
      </c>
      <c r="B284" s="92"/>
      <c r="C284" s="93"/>
      <c r="D284" s="97" t="s">
        <v>192</v>
      </c>
      <c r="E284" s="98">
        <v>0</v>
      </c>
      <c r="F284" s="98">
        <v>0</v>
      </c>
      <c r="G284" s="98">
        <v>0</v>
      </c>
      <c r="H284" s="98">
        <v>0</v>
      </c>
      <c r="I284" s="98"/>
      <c r="J284" s="98"/>
      <c r="K284" s="98"/>
      <c r="L284" s="98"/>
      <c r="M284" s="98"/>
      <c r="N284" s="87"/>
    </row>
    <row r="285" spans="1:14" ht="25.5" hidden="1" x14ac:dyDescent="0.25">
      <c r="A285" s="169">
        <v>3299</v>
      </c>
      <c r="B285" s="170"/>
      <c r="C285" s="171"/>
      <c r="D285" s="97" t="s">
        <v>108</v>
      </c>
      <c r="E285" s="98"/>
      <c r="F285" s="98"/>
      <c r="G285" s="98">
        <v>30000</v>
      </c>
      <c r="H285" s="98">
        <f>G285/7.5345</f>
        <v>3981.6842524387812</v>
      </c>
      <c r="I285" s="98"/>
      <c r="J285" s="98"/>
      <c r="K285" s="98"/>
      <c r="L285" s="98"/>
      <c r="M285" s="98"/>
      <c r="N285" s="100"/>
    </row>
    <row r="286" spans="1:14" s="70" customFormat="1" x14ac:dyDescent="0.25">
      <c r="A286" s="157" t="s">
        <v>166</v>
      </c>
      <c r="B286" s="158"/>
      <c r="C286" s="159"/>
      <c r="D286" s="90" t="s">
        <v>175</v>
      </c>
      <c r="E286" s="85" t="e">
        <f>E287+#REF!</f>
        <v>#REF!</v>
      </c>
      <c r="F286" s="85" t="e">
        <f>F287+#REF!</f>
        <v>#REF!</v>
      </c>
      <c r="G286" s="85" t="e">
        <f>G287+#REF!</f>
        <v>#REF!</v>
      </c>
      <c r="H286" s="85">
        <v>530.89099999999996</v>
      </c>
      <c r="I286" s="85">
        <v>0</v>
      </c>
      <c r="J286" s="85">
        <v>2000</v>
      </c>
      <c r="K286" s="85">
        <v>2000</v>
      </c>
      <c r="L286" s="85">
        <v>2000</v>
      </c>
      <c r="M286" s="85">
        <v>2000</v>
      </c>
      <c r="N286" s="87"/>
    </row>
    <row r="287" spans="1:14" s="70" customFormat="1" x14ac:dyDescent="0.25">
      <c r="A287" s="160">
        <v>3</v>
      </c>
      <c r="B287" s="161"/>
      <c r="C287" s="162"/>
      <c r="D287" s="84" t="s">
        <v>29</v>
      </c>
      <c r="E287" s="85" t="e">
        <f t="shared" ref="E287:H287" si="106">E288</f>
        <v>#REF!</v>
      </c>
      <c r="F287" s="85" t="e">
        <f t="shared" si="106"/>
        <v>#REF!</v>
      </c>
      <c r="G287" s="85" t="e">
        <f t="shared" si="106"/>
        <v>#REF!</v>
      </c>
      <c r="H287" s="85" t="e">
        <f t="shared" si="106"/>
        <v>#REF!</v>
      </c>
      <c r="I287" s="85">
        <v>0</v>
      </c>
      <c r="J287" s="85">
        <v>2000</v>
      </c>
      <c r="K287" s="85">
        <v>2000</v>
      </c>
      <c r="L287" s="85">
        <v>2000</v>
      </c>
      <c r="M287" s="85">
        <v>2000</v>
      </c>
      <c r="N287" s="87"/>
    </row>
    <row r="288" spans="1:14" s="70" customFormat="1" hidden="1" x14ac:dyDescent="0.25">
      <c r="A288" s="163">
        <v>32</v>
      </c>
      <c r="B288" s="164"/>
      <c r="C288" s="165"/>
      <c r="D288" s="84" t="s">
        <v>31</v>
      </c>
      <c r="E288" s="85" t="e">
        <f t="shared" ref="E288:H288" si="107">E289+E291+E295</f>
        <v>#REF!</v>
      </c>
      <c r="F288" s="85" t="e">
        <f t="shared" si="107"/>
        <v>#REF!</v>
      </c>
      <c r="G288" s="85" t="e">
        <f t="shared" si="107"/>
        <v>#REF!</v>
      </c>
      <c r="H288" s="85" t="e">
        <f t="shared" si="107"/>
        <v>#REF!</v>
      </c>
      <c r="I288" s="85"/>
      <c r="J288" s="85"/>
      <c r="K288" s="85"/>
      <c r="L288" s="85"/>
      <c r="M288" s="85"/>
      <c r="N288" s="87"/>
    </row>
    <row r="289" spans="1:14" s="70" customFormat="1" hidden="1" x14ac:dyDescent="0.25">
      <c r="A289" s="163">
        <v>321</v>
      </c>
      <c r="B289" s="164"/>
      <c r="C289" s="165"/>
      <c r="D289" s="84" t="s">
        <v>96</v>
      </c>
      <c r="E289" s="85">
        <f t="shared" ref="E289:H289" si="108">E290</f>
        <v>0</v>
      </c>
      <c r="F289" s="85">
        <f t="shared" si="108"/>
        <v>0</v>
      </c>
      <c r="G289" s="85">
        <f t="shared" si="108"/>
        <v>0</v>
      </c>
      <c r="H289" s="85">
        <f t="shared" si="108"/>
        <v>0</v>
      </c>
      <c r="I289" s="85"/>
      <c r="J289" s="85"/>
      <c r="K289" s="85"/>
      <c r="L289" s="85"/>
      <c r="M289" s="85"/>
      <c r="N289" s="87"/>
    </row>
    <row r="290" spans="1:14" hidden="1" x14ac:dyDescent="0.25">
      <c r="A290" s="169">
        <v>3211</v>
      </c>
      <c r="B290" s="170"/>
      <c r="C290" s="171"/>
      <c r="D290" s="97" t="s">
        <v>97</v>
      </c>
      <c r="E290" s="98"/>
      <c r="F290" s="98"/>
      <c r="G290" s="98"/>
      <c r="H290" s="98"/>
      <c r="I290" s="98"/>
      <c r="J290" s="98"/>
      <c r="K290" s="98"/>
      <c r="L290" s="98"/>
      <c r="M290" s="98"/>
      <c r="N290" s="100"/>
    </row>
    <row r="291" spans="1:14" s="70" customFormat="1" hidden="1" x14ac:dyDescent="0.25">
      <c r="A291" s="163">
        <v>323</v>
      </c>
      <c r="B291" s="164"/>
      <c r="C291" s="165"/>
      <c r="D291" s="84" t="s">
        <v>103</v>
      </c>
      <c r="E291" s="85">
        <f t="shared" ref="E291:G291" si="109">E292+E293+E294</f>
        <v>0</v>
      </c>
      <c r="F291" s="85">
        <f t="shared" si="109"/>
        <v>0</v>
      </c>
      <c r="G291" s="85">
        <f t="shared" si="109"/>
        <v>0</v>
      </c>
      <c r="H291" s="85">
        <v>0</v>
      </c>
      <c r="I291" s="85"/>
      <c r="J291" s="85"/>
      <c r="K291" s="85"/>
      <c r="L291" s="85"/>
      <c r="M291" s="85"/>
      <c r="N291" s="87"/>
    </row>
    <row r="292" spans="1:14" hidden="1" x14ac:dyDescent="0.25">
      <c r="A292" s="169">
        <v>3231</v>
      </c>
      <c r="B292" s="170"/>
      <c r="C292" s="171"/>
      <c r="D292" s="97" t="s">
        <v>104</v>
      </c>
      <c r="E292" s="98"/>
      <c r="F292" s="98"/>
      <c r="G292" s="98">
        <v>0</v>
      </c>
      <c r="H292" s="98">
        <v>0</v>
      </c>
      <c r="I292" s="98"/>
      <c r="J292" s="98"/>
      <c r="K292" s="98"/>
      <c r="L292" s="98"/>
      <c r="M292" s="98"/>
      <c r="N292" s="100"/>
    </row>
    <row r="293" spans="1:14" hidden="1" x14ac:dyDescent="0.25">
      <c r="A293" s="169">
        <v>3237</v>
      </c>
      <c r="B293" s="170"/>
      <c r="C293" s="171"/>
      <c r="D293" s="97" t="s">
        <v>106</v>
      </c>
      <c r="E293" s="98"/>
      <c r="F293" s="98"/>
      <c r="G293" s="98">
        <v>0</v>
      </c>
      <c r="H293" s="98">
        <f>G293/7.5345</f>
        <v>0</v>
      </c>
      <c r="I293" s="98"/>
      <c r="J293" s="98"/>
      <c r="K293" s="98"/>
      <c r="L293" s="98"/>
      <c r="M293" s="98"/>
      <c r="N293" s="100"/>
    </row>
    <row r="294" spans="1:14" hidden="1" x14ac:dyDescent="0.25">
      <c r="A294" s="169">
        <v>3239</v>
      </c>
      <c r="B294" s="170"/>
      <c r="C294" s="171"/>
      <c r="D294" s="97" t="s">
        <v>107</v>
      </c>
      <c r="E294" s="98"/>
      <c r="F294" s="98"/>
      <c r="G294" s="98">
        <v>0</v>
      </c>
      <c r="H294" s="98">
        <f>G294/7.5345</f>
        <v>0</v>
      </c>
      <c r="I294" s="98"/>
      <c r="J294" s="98"/>
      <c r="K294" s="98"/>
      <c r="L294" s="98"/>
      <c r="M294" s="98"/>
      <c r="N294" s="100"/>
    </row>
    <row r="295" spans="1:14" s="70" customFormat="1" x14ac:dyDescent="0.25">
      <c r="A295" s="163">
        <v>32</v>
      </c>
      <c r="B295" s="164"/>
      <c r="C295" s="165"/>
      <c r="D295" s="84" t="s">
        <v>31</v>
      </c>
      <c r="E295" s="85" t="e">
        <f t="shared" ref="E295:H298" si="110">E296</f>
        <v>#REF!</v>
      </c>
      <c r="F295" s="85" t="e">
        <f t="shared" si="110"/>
        <v>#REF!</v>
      </c>
      <c r="G295" s="85" t="e">
        <f t="shared" si="110"/>
        <v>#REF!</v>
      </c>
      <c r="H295" s="85" t="e">
        <f t="shared" si="110"/>
        <v>#REF!</v>
      </c>
      <c r="I295" s="85">
        <v>0</v>
      </c>
      <c r="J295" s="85">
        <v>2000</v>
      </c>
      <c r="K295" s="85">
        <v>2000</v>
      </c>
      <c r="L295" s="85">
        <v>2000</v>
      </c>
      <c r="M295" s="85">
        <v>2000</v>
      </c>
      <c r="N295" s="87"/>
    </row>
    <row r="296" spans="1:14" s="118" customFormat="1" x14ac:dyDescent="0.25">
      <c r="A296" s="166" t="s">
        <v>193</v>
      </c>
      <c r="B296" s="167"/>
      <c r="C296" s="168"/>
      <c r="D296" s="115" t="s">
        <v>194</v>
      </c>
      <c r="E296" s="116" t="e">
        <f>E297</f>
        <v>#REF!</v>
      </c>
      <c r="F296" s="116" t="e">
        <f t="shared" si="110"/>
        <v>#REF!</v>
      </c>
      <c r="G296" s="116" t="e">
        <f t="shared" si="110"/>
        <v>#REF!</v>
      </c>
      <c r="H296" s="116" t="e">
        <f t="shared" si="110"/>
        <v>#REF!</v>
      </c>
      <c r="I296" s="116">
        <v>16837.98</v>
      </c>
      <c r="J296" s="116">
        <v>4100</v>
      </c>
      <c r="K296" s="116">
        <v>4100</v>
      </c>
      <c r="L296" s="116">
        <v>4100</v>
      </c>
      <c r="M296" s="116">
        <v>4100</v>
      </c>
    </row>
    <row r="297" spans="1:14" s="70" customFormat="1" x14ac:dyDescent="0.25">
      <c r="A297" s="157" t="s">
        <v>157</v>
      </c>
      <c r="B297" s="158"/>
      <c r="C297" s="159"/>
      <c r="D297" s="90" t="s">
        <v>158</v>
      </c>
      <c r="E297" s="85" t="e">
        <f>#REF!+#REF!</f>
        <v>#REF!</v>
      </c>
      <c r="F297" s="85" t="e">
        <f>#REF!+#REF!</f>
        <v>#REF!</v>
      </c>
      <c r="G297" s="85" t="e">
        <f t="shared" si="110"/>
        <v>#REF!</v>
      </c>
      <c r="H297" s="85" t="e">
        <f t="shared" si="110"/>
        <v>#REF!</v>
      </c>
      <c r="I297" s="85">
        <v>5945.75</v>
      </c>
      <c r="J297" s="85">
        <v>2300</v>
      </c>
      <c r="K297" s="85">
        <v>2300</v>
      </c>
      <c r="L297" s="85">
        <v>2300</v>
      </c>
      <c r="M297" s="85">
        <v>2300</v>
      </c>
      <c r="N297" s="87"/>
    </row>
    <row r="298" spans="1:14" s="70" customFormat="1" ht="25.5" x14ac:dyDescent="0.25">
      <c r="A298" s="160">
        <v>4</v>
      </c>
      <c r="B298" s="161"/>
      <c r="C298" s="162"/>
      <c r="D298" s="84" t="s">
        <v>32</v>
      </c>
      <c r="E298" s="85" t="e">
        <f t="shared" si="110"/>
        <v>#REF!</v>
      </c>
      <c r="F298" s="85" t="e">
        <f t="shared" si="110"/>
        <v>#REF!</v>
      </c>
      <c r="G298" s="85" t="e">
        <f t="shared" si="110"/>
        <v>#REF!</v>
      </c>
      <c r="H298" s="85" t="e">
        <f t="shared" si="110"/>
        <v>#REF!</v>
      </c>
      <c r="I298" s="85">
        <v>5945.75</v>
      </c>
      <c r="J298" s="85">
        <v>2300</v>
      </c>
      <c r="K298" s="85">
        <v>2300</v>
      </c>
      <c r="L298" s="85">
        <v>2300</v>
      </c>
      <c r="M298" s="85">
        <v>2300</v>
      </c>
      <c r="N298" s="87"/>
    </row>
    <row r="299" spans="1:14" s="70" customFormat="1" ht="38.25" x14ac:dyDescent="0.25">
      <c r="A299" s="163">
        <v>42</v>
      </c>
      <c r="B299" s="164"/>
      <c r="C299" s="165"/>
      <c r="D299" s="84" t="s">
        <v>146</v>
      </c>
      <c r="E299" s="85" t="e">
        <f>#REF!+#REF!</f>
        <v>#REF!</v>
      </c>
      <c r="F299" s="85" t="e">
        <f>#REF!+#REF!</f>
        <v>#REF!</v>
      </c>
      <c r="G299" s="85" t="e">
        <f>#REF!+#REF!</f>
        <v>#REF!</v>
      </c>
      <c r="H299" s="85" t="e">
        <f>#REF!+#REF!</f>
        <v>#REF!</v>
      </c>
      <c r="I299" s="85">
        <v>5945.75</v>
      </c>
      <c r="J299" s="85">
        <v>2300</v>
      </c>
      <c r="K299" s="85">
        <v>2300</v>
      </c>
      <c r="L299" s="85">
        <v>2300</v>
      </c>
      <c r="M299" s="85">
        <v>2300</v>
      </c>
      <c r="N299" s="87"/>
    </row>
    <row r="300" spans="1:14" s="70" customFormat="1" x14ac:dyDescent="0.25">
      <c r="A300" s="157" t="s">
        <v>196</v>
      </c>
      <c r="B300" s="158"/>
      <c r="C300" s="159"/>
      <c r="D300" s="90" t="s">
        <v>175</v>
      </c>
      <c r="E300" s="85" t="e">
        <f t="shared" ref="E300:H301" si="111">E301</f>
        <v>#REF!</v>
      </c>
      <c r="F300" s="85" t="e">
        <f t="shared" si="111"/>
        <v>#REF!</v>
      </c>
      <c r="G300" s="85" t="e">
        <f t="shared" si="111"/>
        <v>#REF!</v>
      </c>
      <c r="H300" s="85" t="e">
        <f t="shared" si="111"/>
        <v>#REF!</v>
      </c>
      <c r="I300" s="85">
        <v>3000</v>
      </c>
      <c r="J300" s="85">
        <v>880</v>
      </c>
      <c r="K300" s="85">
        <v>400</v>
      </c>
      <c r="L300" s="85">
        <v>400</v>
      </c>
      <c r="M300" s="85">
        <v>400</v>
      </c>
      <c r="N300" s="87"/>
    </row>
    <row r="301" spans="1:14" s="70" customFormat="1" ht="25.5" x14ac:dyDescent="0.25">
      <c r="A301" s="160">
        <v>4</v>
      </c>
      <c r="B301" s="161"/>
      <c r="C301" s="162"/>
      <c r="D301" s="84" t="s">
        <v>32</v>
      </c>
      <c r="E301" s="85" t="e">
        <f t="shared" si="111"/>
        <v>#REF!</v>
      </c>
      <c r="F301" s="85" t="e">
        <f t="shared" si="111"/>
        <v>#REF!</v>
      </c>
      <c r="G301" s="85" t="e">
        <f t="shared" si="111"/>
        <v>#REF!</v>
      </c>
      <c r="H301" s="85" t="e">
        <f t="shared" si="111"/>
        <v>#REF!</v>
      </c>
      <c r="I301" s="85">
        <v>3000</v>
      </c>
      <c r="J301" s="85">
        <v>880</v>
      </c>
      <c r="K301" s="85">
        <v>400</v>
      </c>
      <c r="L301" s="85">
        <v>400</v>
      </c>
      <c r="M301" s="85">
        <v>400</v>
      </c>
      <c r="N301" s="87"/>
    </row>
    <row r="302" spans="1:14" s="70" customFormat="1" ht="38.25" x14ac:dyDescent="0.25">
      <c r="A302" s="163">
        <v>42</v>
      </c>
      <c r="B302" s="164"/>
      <c r="C302" s="165"/>
      <c r="D302" s="84" t="s">
        <v>146</v>
      </c>
      <c r="E302" s="85" t="e">
        <f>#REF!</f>
        <v>#REF!</v>
      </c>
      <c r="F302" s="85" t="e">
        <f>#REF!</f>
        <v>#REF!</v>
      </c>
      <c r="G302" s="85" t="e">
        <f>#REF!</f>
        <v>#REF!</v>
      </c>
      <c r="H302" s="85" t="e">
        <f>#REF!</f>
        <v>#REF!</v>
      </c>
      <c r="I302" s="85">
        <v>3000</v>
      </c>
      <c r="J302" s="85">
        <v>880</v>
      </c>
      <c r="K302" s="85">
        <v>400</v>
      </c>
      <c r="L302" s="85">
        <v>400</v>
      </c>
      <c r="M302" s="85">
        <v>400</v>
      </c>
      <c r="N302" s="87"/>
    </row>
    <row r="303" spans="1:14" ht="25.5" hidden="1" x14ac:dyDescent="0.25">
      <c r="A303" s="169">
        <v>3232</v>
      </c>
      <c r="B303" s="170"/>
      <c r="C303" s="171"/>
      <c r="D303" s="97" t="s">
        <v>120</v>
      </c>
      <c r="E303" s="98"/>
      <c r="F303" s="98">
        <f t="shared" ref="F303" si="112">E303/7.5345</f>
        <v>0</v>
      </c>
      <c r="G303" s="98">
        <v>0</v>
      </c>
      <c r="H303" s="98">
        <v>0</v>
      </c>
      <c r="I303" s="98"/>
      <c r="J303" s="98"/>
      <c r="K303" s="98"/>
      <c r="L303" s="98"/>
      <c r="M303" s="98"/>
      <c r="N303" s="100"/>
    </row>
    <row r="304" spans="1:14" s="70" customFormat="1" x14ac:dyDescent="0.25">
      <c r="A304" s="157" t="s">
        <v>169</v>
      </c>
      <c r="B304" s="158"/>
      <c r="C304" s="159"/>
      <c r="D304" s="90" t="s">
        <v>170</v>
      </c>
      <c r="E304" s="85" t="e">
        <f t="shared" ref="E304:H304" si="113">E305</f>
        <v>#REF!</v>
      </c>
      <c r="F304" s="85" t="e">
        <f t="shared" si="113"/>
        <v>#REF!</v>
      </c>
      <c r="G304" s="85" t="e">
        <f t="shared" si="113"/>
        <v>#REF!</v>
      </c>
      <c r="H304" s="85" t="e">
        <f t="shared" si="113"/>
        <v>#REF!</v>
      </c>
      <c r="I304" s="85">
        <v>840</v>
      </c>
      <c r="J304" s="85">
        <v>920</v>
      </c>
      <c r="K304" s="85">
        <v>400</v>
      </c>
      <c r="L304" s="85">
        <v>400</v>
      </c>
      <c r="M304" s="85">
        <v>400</v>
      </c>
      <c r="N304" s="87"/>
    </row>
    <row r="305" spans="1:14" s="70" customFormat="1" x14ac:dyDescent="0.25">
      <c r="A305" s="160">
        <v>3</v>
      </c>
      <c r="B305" s="161"/>
      <c r="C305" s="162"/>
      <c r="D305" s="84" t="s">
        <v>29</v>
      </c>
      <c r="E305" s="85" t="e">
        <f>E306+E308</f>
        <v>#REF!</v>
      </c>
      <c r="F305" s="85" t="e">
        <f>F306+F308</f>
        <v>#REF!</v>
      </c>
      <c r="G305" s="85" t="e">
        <f>G306+G308</f>
        <v>#REF!</v>
      </c>
      <c r="H305" s="85" t="e">
        <f>H306+H308</f>
        <v>#REF!</v>
      </c>
      <c r="I305" s="85">
        <v>840</v>
      </c>
      <c r="J305" s="85">
        <v>920</v>
      </c>
      <c r="K305" s="85">
        <v>400</v>
      </c>
      <c r="L305" s="85">
        <v>400</v>
      </c>
      <c r="M305" s="85">
        <v>400</v>
      </c>
      <c r="N305" s="87"/>
    </row>
    <row r="306" spans="1:14" s="70" customFormat="1" x14ac:dyDescent="0.25">
      <c r="A306" s="163">
        <v>31</v>
      </c>
      <c r="B306" s="164"/>
      <c r="C306" s="165"/>
      <c r="D306" s="84" t="s">
        <v>30</v>
      </c>
      <c r="E306" s="85" t="e">
        <f>#REF!</f>
        <v>#REF!</v>
      </c>
      <c r="F306" s="85" t="e">
        <f>#REF!</f>
        <v>#REF!</v>
      </c>
      <c r="G306" s="85" t="e">
        <f>#REF!</f>
        <v>#REF!</v>
      </c>
      <c r="H306" s="85" t="e">
        <f>#REF!</f>
        <v>#REF!</v>
      </c>
      <c r="I306" s="85">
        <v>840</v>
      </c>
      <c r="J306" s="85">
        <v>920</v>
      </c>
      <c r="K306" s="85">
        <v>400</v>
      </c>
      <c r="L306" s="85">
        <v>400</v>
      </c>
      <c r="M306" s="85">
        <v>400</v>
      </c>
      <c r="N306" s="87"/>
    </row>
    <row r="307" spans="1:14" hidden="1" x14ac:dyDescent="0.25">
      <c r="A307" s="169">
        <v>3121</v>
      </c>
      <c r="B307" s="170"/>
      <c r="C307" s="171"/>
      <c r="D307" s="97" t="s">
        <v>129</v>
      </c>
      <c r="E307" s="98"/>
      <c r="F307" s="98">
        <f>E307/7.5345</f>
        <v>0</v>
      </c>
      <c r="G307" s="98"/>
      <c r="H307" s="98">
        <f>G307/7.5345</f>
        <v>0</v>
      </c>
      <c r="I307" s="85">
        <v>840</v>
      </c>
      <c r="J307" s="98"/>
      <c r="K307" s="98"/>
      <c r="L307" s="98"/>
      <c r="M307" s="98"/>
      <c r="N307" s="100"/>
    </row>
    <row r="308" spans="1:14" s="70" customFormat="1" x14ac:dyDescent="0.25">
      <c r="A308" s="163">
        <v>32</v>
      </c>
      <c r="B308" s="164"/>
      <c r="C308" s="165"/>
      <c r="D308" s="84" t="s">
        <v>31</v>
      </c>
      <c r="E308" s="85" t="e">
        <f>#REF!+E314+E318</f>
        <v>#REF!</v>
      </c>
      <c r="F308" s="85" t="e">
        <f>E308/7.5345</f>
        <v>#REF!</v>
      </c>
      <c r="G308" s="85" t="e">
        <f>#REF!+G314+G318</f>
        <v>#REF!</v>
      </c>
      <c r="H308" s="85">
        <v>0</v>
      </c>
      <c r="I308" s="85">
        <v>840</v>
      </c>
      <c r="J308" s="85">
        <v>920</v>
      </c>
      <c r="K308" s="85">
        <v>400</v>
      </c>
      <c r="L308" s="85">
        <v>400</v>
      </c>
      <c r="M308" s="85">
        <v>400</v>
      </c>
      <c r="N308" s="87"/>
    </row>
    <row r="309" spans="1:14" s="118" customFormat="1" ht="25.5" x14ac:dyDescent="0.25">
      <c r="A309" s="166" t="s">
        <v>195</v>
      </c>
      <c r="B309" s="167"/>
      <c r="C309" s="168"/>
      <c r="D309" s="115" t="s">
        <v>219</v>
      </c>
      <c r="E309" s="116" t="e">
        <f>E310</f>
        <v>#REF!</v>
      </c>
      <c r="F309" s="116" t="e">
        <f t="shared" ref="F309:H309" si="114">F310</f>
        <v>#REF!</v>
      </c>
      <c r="G309" s="116" t="e">
        <f t="shared" si="114"/>
        <v>#REF!</v>
      </c>
      <c r="H309" s="116">
        <f t="shared" si="114"/>
        <v>10617.82</v>
      </c>
      <c r="I309" s="116">
        <v>0</v>
      </c>
      <c r="J309" s="116">
        <v>1000</v>
      </c>
      <c r="K309" s="116">
        <v>0</v>
      </c>
      <c r="L309" s="116">
        <v>0</v>
      </c>
      <c r="M309" s="116">
        <v>0</v>
      </c>
    </row>
    <row r="310" spans="1:14" s="70" customFormat="1" x14ac:dyDescent="0.25">
      <c r="A310" s="157" t="s">
        <v>157</v>
      </c>
      <c r="B310" s="158"/>
      <c r="C310" s="159"/>
      <c r="D310" s="90" t="s">
        <v>158</v>
      </c>
      <c r="E310" s="85" t="e">
        <f>#REF!+#REF!</f>
        <v>#REF!</v>
      </c>
      <c r="F310" s="85" t="e">
        <f>#REF!+#REF!</f>
        <v>#REF!</v>
      </c>
      <c r="G310" s="85" t="e">
        <f>G313</f>
        <v>#REF!</v>
      </c>
      <c r="H310" s="85">
        <f>H313</f>
        <v>10617.82</v>
      </c>
      <c r="I310" s="85">
        <v>0</v>
      </c>
      <c r="J310" s="85">
        <v>1000</v>
      </c>
      <c r="K310" s="85">
        <v>0</v>
      </c>
      <c r="L310" s="85">
        <v>0</v>
      </c>
      <c r="M310" s="85">
        <v>0</v>
      </c>
      <c r="N310" s="87"/>
    </row>
    <row r="311" spans="1:14" s="70" customFormat="1" x14ac:dyDescent="0.25">
      <c r="A311" s="160">
        <v>3</v>
      </c>
      <c r="B311" s="161"/>
      <c r="C311" s="162"/>
      <c r="D311" s="84" t="s">
        <v>29</v>
      </c>
      <c r="E311" s="85" t="e">
        <f t="shared" ref="E311:H311" si="115">E312</f>
        <v>#REF!</v>
      </c>
      <c r="F311" s="85" t="e">
        <f t="shared" si="115"/>
        <v>#REF!</v>
      </c>
      <c r="G311" s="85" t="e">
        <f t="shared" si="115"/>
        <v>#REF!</v>
      </c>
      <c r="H311" s="85" t="e">
        <f t="shared" si="115"/>
        <v>#REF!</v>
      </c>
      <c r="I311" s="85">
        <v>0</v>
      </c>
      <c r="J311" s="85">
        <v>1000</v>
      </c>
      <c r="K311" s="85">
        <v>0</v>
      </c>
      <c r="L311" s="85">
        <v>0</v>
      </c>
      <c r="M311" s="85">
        <v>0</v>
      </c>
      <c r="N311" s="87"/>
    </row>
    <row r="312" spans="1:14" s="70" customFormat="1" x14ac:dyDescent="0.25">
      <c r="A312" s="163">
        <v>32</v>
      </c>
      <c r="B312" s="164"/>
      <c r="C312" s="165"/>
      <c r="D312" s="84" t="s">
        <v>31</v>
      </c>
      <c r="E312" s="85" t="e">
        <f>#REF!</f>
        <v>#REF!</v>
      </c>
      <c r="F312" s="85" t="e">
        <f>#REF!</f>
        <v>#REF!</v>
      </c>
      <c r="G312" s="85" t="e">
        <f>#REF!</f>
        <v>#REF!</v>
      </c>
      <c r="H312" s="85" t="e">
        <f>#REF!</f>
        <v>#REF!</v>
      </c>
      <c r="I312" s="85">
        <v>0</v>
      </c>
      <c r="J312" s="85">
        <v>1000</v>
      </c>
      <c r="K312" s="85">
        <v>0</v>
      </c>
      <c r="L312" s="85">
        <v>0</v>
      </c>
      <c r="M312" s="85">
        <v>0</v>
      </c>
      <c r="N312" s="87"/>
    </row>
    <row r="313" spans="1:14" s="118" customFormat="1" ht="25.5" x14ac:dyDescent="0.25">
      <c r="A313" s="166" t="s">
        <v>197</v>
      </c>
      <c r="B313" s="167"/>
      <c r="C313" s="168"/>
      <c r="D313" s="115" t="s">
        <v>198</v>
      </c>
      <c r="E313" s="116" t="e">
        <f t="shared" ref="E313:H313" si="116">E314</f>
        <v>#REF!</v>
      </c>
      <c r="F313" s="116" t="e">
        <f t="shared" si="116"/>
        <v>#REF!</v>
      </c>
      <c r="G313" s="116" t="e">
        <f t="shared" si="116"/>
        <v>#REF!</v>
      </c>
      <c r="H313" s="116">
        <f t="shared" si="116"/>
        <v>10617.82</v>
      </c>
      <c r="I313" s="116">
        <v>8247.77</v>
      </c>
      <c r="J313" s="116">
        <v>7000</v>
      </c>
      <c r="K313" s="116">
        <v>8000</v>
      </c>
      <c r="L313" s="116">
        <v>8000</v>
      </c>
      <c r="M313" s="116">
        <v>8000</v>
      </c>
    </row>
    <row r="314" spans="1:14" s="70" customFormat="1" x14ac:dyDescent="0.25">
      <c r="A314" s="157" t="s">
        <v>166</v>
      </c>
      <c r="B314" s="158"/>
      <c r="C314" s="159"/>
      <c r="D314" s="90" t="s">
        <v>175</v>
      </c>
      <c r="E314" s="85" t="e">
        <f t="shared" ref="E314:G314" si="117">E315+E319</f>
        <v>#REF!</v>
      </c>
      <c r="F314" s="85" t="e">
        <f t="shared" si="117"/>
        <v>#REF!</v>
      </c>
      <c r="G314" s="85" t="e">
        <f t="shared" si="117"/>
        <v>#REF!</v>
      </c>
      <c r="H314" s="85">
        <v>10617.82</v>
      </c>
      <c r="I314" s="85">
        <v>8247.77</v>
      </c>
      <c r="J314" s="85">
        <v>7000</v>
      </c>
      <c r="K314" s="85">
        <v>8000</v>
      </c>
      <c r="L314" s="85">
        <v>8000</v>
      </c>
      <c r="M314" s="85">
        <v>8000</v>
      </c>
      <c r="N314" s="87"/>
    </row>
    <row r="315" spans="1:14" s="70" customFormat="1" hidden="1" x14ac:dyDescent="0.25">
      <c r="A315" s="160">
        <v>3</v>
      </c>
      <c r="B315" s="161"/>
      <c r="C315" s="162"/>
      <c r="D315" s="84" t="s">
        <v>29</v>
      </c>
      <c r="E315" s="85">
        <f t="shared" ref="E315:H317" si="118">E316</f>
        <v>79000</v>
      </c>
      <c r="F315" s="85">
        <f t="shared" si="118"/>
        <v>10485.101864755457</v>
      </c>
      <c r="G315" s="85">
        <f t="shared" si="118"/>
        <v>80000</v>
      </c>
      <c r="H315" s="85">
        <f t="shared" si="118"/>
        <v>10617.824673170084</v>
      </c>
      <c r="I315" s="85">
        <v>8247.77</v>
      </c>
      <c r="J315" s="85">
        <v>7000</v>
      </c>
      <c r="K315" s="85">
        <v>7000</v>
      </c>
      <c r="L315" s="85">
        <v>7000</v>
      </c>
      <c r="M315" s="85">
        <v>7000</v>
      </c>
      <c r="N315" s="87"/>
    </row>
    <row r="316" spans="1:14" s="70" customFormat="1" ht="38.25" hidden="1" x14ac:dyDescent="0.25">
      <c r="A316" s="163">
        <v>37</v>
      </c>
      <c r="B316" s="164"/>
      <c r="C316" s="165"/>
      <c r="D316" s="84" t="s">
        <v>115</v>
      </c>
      <c r="E316" s="85">
        <f t="shared" si="118"/>
        <v>79000</v>
      </c>
      <c r="F316" s="85">
        <f t="shared" si="118"/>
        <v>10485.101864755457</v>
      </c>
      <c r="G316" s="85">
        <f t="shared" si="118"/>
        <v>80000</v>
      </c>
      <c r="H316" s="85">
        <f t="shared" si="118"/>
        <v>10617.824673170084</v>
      </c>
      <c r="I316" s="85">
        <v>8247.77</v>
      </c>
      <c r="J316" s="85">
        <v>7000</v>
      </c>
      <c r="K316" s="85">
        <v>7000</v>
      </c>
      <c r="L316" s="85">
        <v>7000</v>
      </c>
      <c r="M316" s="85">
        <v>7000</v>
      </c>
      <c r="N316" s="87"/>
    </row>
    <row r="317" spans="1:14" s="70" customFormat="1" ht="25.5" hidden="1" x14ac:dyDescent="0.25">
      <c r="A317" s="163">
        <v>372</v>
      </c>
      <c r="B317" s="164"/>
      <c r="C317" s="165"/>
      <c r="D317" s="84" t="s">
        <v>116</v>
      </c>
      <c r="E317" s="85">
        <f t="shared" si="118"/>
        <v>79000</v>
      </c>
      <c r="F317" s="85">
        <f t="shared" si="118"/>
        <v>10485.101864755457</v>
      </c>
      <c r="G317" s="85">
        <f t="shared" si="118"/>
        <v>80000</v>
      </c>
      <c r="H317" s="85">
        <f t="shared" si="118"/>
        <v>10617.824673170084</v>
      </c>
      <c r="I317" s="85">
        <v>8247.77</v>
      </c>
      <c r="J317" s="85">
        <v>7000</v>
      </c>
      <c r="K317" s="85">
        <v>7000</v>
      </c>
      <c r="L317" s="85">
        <v>7000</v>
      </c>
      <c r="M317" s="85">
        <v>7000</v>
      </c>
      <c r="N317" s="87"/>
    </row>
    <row r="318" spans="1:14" ht="25.5" hidden="1" x14ac:dyDescent="0.25">
      <c r="A318" s="169">
        <v>3722</v>
      </c>
      <c r="B318" s="170"/>
      <c r="C318" s="171"/>
      <c r="D318" s="97" t="s">
        <v>67</v>
      </c>
      <c r="E318" s="98">
        <v>79000</v>
      </c>
      <c r="F318" s="98">
        <f t="shared" ref="F318" si="119">E318/7.5345</f>
        <v>10485.101864755457</v>
      </c>
      <c r="G318" s="98">
        <v>80000</v>
      </c>
      <c r="H318" s="98">
        <f>G318/7.5345</f>
        <v>10617.824673170084</v>
      </c>
      <c r="I318" s="85">
        <v>8247.77</v>
      </c>
      <c r="J318" s="85">
        <v>7000</v>
      </c>
      <c r="K318" s="85">
        <v>7000</v>
      </c>
      <c r="L318" s="85">
        <v>7000</v>
      </c>
      <c r="M318" s="85">
        <v>7000</v>
      </c>
      <c r="N318" s="100"/>
    </row>
    <row r="319" spans="1:14" s="70" customFormat="1" ht="25.5" x14ac:dyDescent="0.25">
      <c r="A319" s="160">
        <v>4</v>
      </c>
      <c r="B319" s="161"/>
      <c r="C319" s="162"/>
      <c r="D319" s="84" t="s">
        <v>32</v>
      </c>
      <c r="E319" s="85" t="e">
        <f t="shared" ref="E319:H319" si="120">E320</f>
        <v>#REF!</v>
      </c>
      <c r="F319" s="85" t="e">
        <f t="shared" si="120"/>
        <v>#REF!</v>
      </c>
      <c r="G319" s="85" t="e">
        <f t="shared" si="120"/>
        <v>#REF!</v>
      </c>
      <c r="H319" s="85" t="e">
        <f t="shared" si="120"/>
        <v>#REF!</v>
      </c>
      <c r="I319" s="85">
        <v>8247.77</v>
      </c>
      <c r="J319" s="85">
        <v>7000</v>
      </c>
      <c r="K319" s="85">
        <v>8000</v>
      </c>
      <c r="L319" s="85">
        <v>8000</v>
      </c>
      <c r="M319" s="85">
        <v>8000</v>
      </c>
      <c r="N319" s="87"/>
    </row>
    <row r="320" spans="1:14" s="70" customFormat="1" ht="38.25" x14ac:dyDescent="0.25">
      <c r="A320" s="163">
        <v>42</v>
      </c>
      <c r="B320" s="164"/>
      <c r="C320" s="165"/>
      <c r="D320" s="84" t="s">
        <v>146</v>
      </c>
      <c r="E320" s="85" t="e">
        <f>#REF!</f>
        <v>#REF!</v>
      </c>
      <c r="F320" s="85" t="e">
        <f>#REF!</f>
        <v>#REF!</v>
      </c>
      <c r="G320" s="85" t="e">
        <f>#REF!</f>
        <v>#REF!</v>
      </c>
      <c r="H320" s="85" t="e">
        <f>#REF!</f>
        <v>#REF!</v>
      </c>
      <c r="I320" s="85">
        <v>8247.77</v>
      </c>
      <c r="J320" s="85">
        <v>7000</v>
      </c>
      <c r="K320" s="85">
        <v>8000</v>
      </c>
      <c r="L320" s="85">
        <v>8000</v>
      </c>
      <c r="M320" s="85">
        <v>8000</v>
      </c>
      <c r="N320" s="87"/>
    </row>
    <row r="321" spans="1:14" hidden="1" x14ac:dyDescent="0.25">
      <c r="A321" s="169">
        <v>4241</v>
      </c>
      <c r="B321" s="170"/>
      <c r="C321" s="171"/>
      <c r="D321" s="97" t="s">
        <v>148</v>
      </c>
      <c r="E321" s="98"/>
      <c r="F321" s="98">
        <f t="shared" ref="F321" si="121">E321/7.5345</f>
        <v>0</v>
      </c>
      <c r="G321" s="98"/>
      <c r="H321" s="98"/>
      <c r="I321" s="85">
        <v>8247.77</v>
      </c>
      <c r="J321" s="85">
        <v>7000</v>
      </c>
      <c r="K321" s="98"/>
      <c r="L321" s="98"/>
      <c r="M321" s="98"/>
      <c r="N321" s="100"/>
    </row>
    <row r="322" spans="1:14" s="118" customFormat="1" ht="38.25" x14ac:dyDescent="0.25">
      <c r="A322" s="166" t="s">
        <v>199</v>
      </c>
      <c r="B322" s="167"/>
      <c r="C322" s="168"/>
      <c r="D322" s="115" t="s">
        <v>200</v>
      </c>
      <c r="E322" s="116" t="e">
        <f t="shared" ref="E322:G322" si="122">E323</f>
        <v>#REF!</v>
      </c>
      <c r="F322" s="116" t="e">
        <f t="shared" si="122"/>
        <v>#REF!</v>
      </c>
      <c r="G322" s="116" t="e">
        <f t="shared" si="122"/>
        <v>#REF!</v>
      </c>
      <c r="H322" s="116">
        <v>0</v>
      </c>
      <c r="I322" s="116">
        <v>369.65</v>
      </c>
      <c r="J322" s="116">
        <v>370</v>
      </c>
      <c r="K322" s="116">
        <v>370</v>
      </c>
      <c r="L322" s="116">
        <v>370</v>
      </c>
      <c r="M322" s="116">
        <v>370</v>
      </c>
    </row>
    <row r="323" spans="1:14" s="70" customFormat="1" x14ac:dyDescent="0.25">
      <c r="A323" s="157" t="s">
        <v>166</v>
      </c>
      <c r="B323" s="158"/>
      <c r="C323" s="159"/>
      <c r="D323" s="90" t="s">
        <v>175</v>
      </c>
      <c r="E323" s="85" t="e">
        <f t="shared" ref="E323:G323" si="123">E324+E328</f>
        <v>#REF!</v>
      </c>
      <c r="F323" s="85" t="e">
        <f t="shared" si="123"/>
        <v>#REF!</v>
      </c>
      <c r="G323" s="85" t="e">
        <f t="shared" si="123"/>
        <v>#REF!</v>
      </c>
      <c r="H323" s="85">
        <v>0</v>
      </c>
      <c r="I323" s="85">
        <v>369.65</v>
      </c>
      <c r="J323" s="85">
        <v>370</v>
      </c>
      <c r="K323" s="85">
        <v>370</v>
      </c>
      <c r="L323" s="85">
        <v>370</v>
      </c>
      <c r="M323" s="85">
        <v>370</v>
      </c>
      <c r="N323" s="87"/>
    </row>
    <row r="324" spans="1:14" s="70" customFormat="1" hidden="1" x14ac:dyDescent="0.25">
      <c r="A324" s="160">
        <v>3</v>
      </c>
      <c r="B324" s="161"/>
      <c r="C324" s="162"/>
      <c r="D324" s="84" t="s">
        <v>29</v>
      </c>
      <c r="E324" s="85">
        <f t="shared" ref="E324:H326" si="124">E325</f>
        <v>79000</v>
      </c>
      <c r="F324" s="85">
        <f t="shared" si="124"/>
        <v>10485.101864755457</v>
      </c>
      <c r="G324" s="85">
        <f t="shared" si="124"/>
        <v>80000</v>
      </c>
      <c r="H324" s="85">
        <f t="shared" si="124"/>
        <v>10617.824673170084</v>
      </c>
      <c r="I324" s="85"/>
      <c r="J324" s="85"/>
      <c r="K324" s="85"/>
      <c r="L324" s="85"/>
      <c r="M324" s="85"/>
      <c r="N324" s="87"/>
    </row>
    <row r="325" spans="1:14" s="70" customFormat="1" ht="38.25" hidden="1" x14ac:dyDescent="0.25">
      <c r="A325" s="163">
        <v>37</v>
      </c>
      <c r="B325" s="164"/>
      <c r="C325" s="165"/>
      <c r="D325" s="84" t="s">
        <v>115</v>
      </c>
      <c r="E325" s="85">
        <f t="shared" si="124"/>
        <v>79000</v>
      </c>
      <c r="F325" s="85">
        <f t="shared" si="124"/>
        <v>10485.101864755457</v>
      </c>
      <c r="G325" s="85">
        <f t="shared" si="124"/>
        <v>80000</v>
      </c>
      <c r="H325" s="85">
        <f t="shared" si="124"/>
        <v>10617.824673170084</v>
      </c>
      <c r="I325" s="85"/>
      <c r="J325" s="85"/>
      <c r="K325" s="85"/>
      <c r="L325" s="85"/>
      <c r="M325" s="85"/>
      <c r="N325" s="87"/>
    </row>
    <row r="326" spans="1:14" s="70" customFormat="1" ht="25.5" hidden="1" x14ac:dyDescent="0.25">
      <c r="A326" s="163">
        <v>372</v>
      </c>
      <c r="B326" s="164"/>
      <c r="C326" s="165"/>
      <c r="D326" s="84" t="s">
        <v>116</v>
      </c>
      <c r="E326" s="85">
        <f t="shared" si="124"/>
        <v>79000</v>
      </c>
      <c r="F326" s="85">
        <f t="shared" si="124"/>
        <v>10485.101864755457</v>
      </c>
      <c r="G326" s="85">
        <f t="shared" si="124"/>
        <v>80000</v>
      </c>
      <c r="H326" s="85">
        <f t="shared" si="124"/>
        <v>10617.824673170084</v>
      </c>
      <c r="I326" s="85"/>
      <c r="J326" s="85"/>
      <c r="K326" s="85"/>
      <c r="L326" s="85"/>
      <c r="M326" s="85"/>
      <c r="N326" s="87"/>
    </row>
    <row r="327" spans="1:14" ht="25.5" hidden="1" x14ac:dyDescent="0.25">
      <c r="A327" s="169">
        <v>3722</v>
      </c>
      <c r="B327" s="170"/>
      <c r="C327" s="171"/>
      <c r="D327" s="97" t="s">
        <v>67</v>
      </c>
      <c r="E327" s="98">
        <v>79000</v>
      </c>
      <c r="F327" s="98">
        <f t="shared" ref="F327" si="125">E327/7.5345</f>
        <v>10485.101864755457</v>
      </c>
      <c r="G327" s="98">
        <v>80000</v>
      </c>
      <c r="H327" s="98">
        <f>G327/7.5345</f>
        <v>10617.824673170084</v>
      </c>
      <c r="I327" s="98"/>
      <c r="J327" s="98"/>
      <c r="K327" s="98"/>
      <c r="L327" s="98"/>
      <c r="M327" s="98"/>
      <c r="N327" s="100"/>
    </row>
    <row r="328" spans="1:14" s="70" customFormat="1" x14ac:dyDescent="0.25">
      <c r="A328" s="160">
        <v>3</v>
      </c>
      <c r="B328" s="161"/>
      <c r="C328" s="162"/>
      <c r="D328" s="84" t="s">
        <v>29</v>
      </c>
      <c r="E328" s="85" t="e">
        <f t="shared" ref="E328:H328" si="126">E329</f>
        <v>#REF!</v>
      </c>
      <c r="F328" s="85" t="e">
        <f t="shared" si="126"/>
        <v>#REF!</v>
      </c>
      <c r="G328" s="85" t="e">
        <f t="shared" si="126"/>
        <v>#REF!</v>
      </c>
      <c r="H328" s="85" t="e">
        <f t="shared" si="126"/>
        <v>#REF!</v>
      </c>
      <c r="I328" s="85">
        <v>369.65</v>
      </c>
      <c r="J328" s="85">
        <v>370</v>
      </c>
      <c r="K328" s="85">
        <v>370</v>
      </c>
      <c r="L328" s="85">
        <v>370</v>
      </c>
      <c r="M328" s="85">
        <v>370</v>
      </c>
      <c r="N328" s="87"/>
    </row>
    <row r="329" spans="1:14" s="70" customFormat="1" x14ac:dyDescent="0.25">
      <c r="A329" s="163">
        <v>38</v>
      </c>
      <c r="B329" s="164"/>
      <c r="C329" s="165"/>
      <c r="D329" s="84" t="s">
        <v>201</v>
      </c>
      <c r="E329" s="85" t="e">
        <f>#REF!</f>
        <v>#REF!</v>
      </c>
      <c r="F329" s="85" t="e">
        <f>#REF!</f>
        <v>#REF!</v>
      </c>
      <c r="G329" s="85" t="e">
        <f>#REF!</f>
        <v>#REF!</v>
      </c>
      <c r="H329" s="85" t="e">
        <f>#REF!</f>
        <v>#REF!</v>
      </c>
      <c r="I329" s="85">
        <v>369.65</v>
      </c>
      <c r="J329" s="85">
        <v>370</v>
      </c>
      <c r="K329" s="85">
        <v>370</v>
      </c>
      <c r="L329" s="85">
        <v>370</v>
      </c>
      <c r="M329" s="85">
        <v>370</v>
      </c>
      <c r="N329" s="87"/>
    </row>
    <row r="330" spans="1:14" hidden="1" x14ac:dyDescent="0.25">
      <c r="A330" s="169">
        <v>3812</v>
      </c>
      <c r="B330" s="170"/>
      <c r="C330" s="171"/>
      <c r="D330" s="97" t="s">
        <v>68</v>
      </c>
      <c r="E330" s="98"/>
      <c r="F330" s="98">
        <f t="shared" ref="F330" si="127">E330/7.5345</f>
        <v>0</v>
      </c>
      <c r="G330" s="98"/>
      <c r="H330" s="98">
        <v>0</v>
      </c>
      <c r="I330" s="98"/>
      <c r="J330" s="98"/>
      <c r="K330" s="98"/>
      <c r="L330" s="98"/>
      <c r="M330" s="98"/>
      <c r="N330" s="100"/>
    </row>
    <row r="331" spans="1:14" s="118" customFormat="1" x14ac:dyDescent="0.25">
      <c r="A331" s="166" t="s">
        <v>202</v>
      </c>
      <c r="B331" s="167"/>
      <c r="C331" s="168"/>
      <c r="D331" s="115" t="s">
        <v>203</v>
      </c>
      <c r="E331" s="116" t="e">
        <f>E332+E337+E341</f>
        <v>#REF!</v>
      </c>
      <c r="F331" s="116" t="e">
        <f>F332+F337+F341</f>
        <v>#REF!</v>
      </c>
      <c r="G331" s="116" t="e">
        <f>G332+G337+G341</f>
        <v>#REF!</v>
      </c>
      <c r="H331" s="116" t="e">
        <f>H332+H337+H341</f>
        <v>#REF!</v>
      </c>
      <c r="I331" s="116">
        <v>11344.23</v>
      </c>
      <c r="J331" s="116">
        <v>32000</v>
      </c>
      <c r="K331" s="116">
        <v>40700</v>
      </c>
      <c r="L331" s="116">
        <v>40700</v>
      </c>
      <c r="M331" s="116">
        <v>40700</v>
      </c>
    </row>
    <row r="332" spans="1:14" s="70" customFormat="1" ht="38.25" hidden="1" x14ac:dyDescent="0.25">
      <c r="A332" s="157" t="s">
        <v>183</v>
      </c>
      <c r="B332" s="158"/>
      <c r="C332" s="159"/>
      <c r="D332" s="90" t="s">
        <v>184</v>
      </c>
      <c r="E332" s="85">
        <f t="shared" ref="E332:H335" si="128">E333</f>
        <v>50000</v>
      </c>
      <c r="F332" s="85">
        <f t="shared" si="128"/>
        <v>0</v>
      </c>
      <c r="G332" s="85">
        <f t="shared" si="128"/>
        <v>0</v>
      </c>
      <c r="H332" s="85">
        <f t="shared" si="128"/>
        <v>0</v>
      </c>
      <c r="I332" s="85"/>
      <c r="J332" s="85"/>
      <c r="K332" s="85"/>
      <c r="L332" s="85"/>
      <c r="M332" s="85"/>
      <c r="N332" s="87"/>
    </row>
    <row r="333" spans="1:14" s="70" customFormat="1" hidden="1" x14ac:dyDescent="0.25">
      <c r="A333" s="160">
        <v>3</v>
      </c>
      <c r="B333" s="161"/>
      <c r="C333" s="162"/>
      <c r="D333" s="84" t="s">
        <v>29</v>
      </c>
      <c r="E333" s="85">
        <f t="shared" si="128"/>
        <v>50000</v>
      </c>
      <c r="F333" s="85">
        <f t="shared" si="128"/>
        <v>0</v>
      </c>
      <c r="G333" s="85">
        <f t="shared" si="128"/>
        <v>0</v>
      </c>
      <c r="H333" s="85">
        <f t="shared" si="128"/>
        <v>0</v>
      </c>
      <c r="I333" s="85"/>
      <c r="J333" s="85"/>
      <c r="K333" s="85"/>
      <c r="L333" s="85"/>
      <c r="M333" s="85"/>
      <c r="N333" s="87"/>
    </row>
    <row r="334" spans="1:14" s="70" customFormat="1" hidden="1" x14ac:dyDescent="0.25">
      <c r="A334" s="163">
        <v>32</v>
      </c>
      <c r="B334" s="164"/>
      <c r="C334" s="165"/>
      <c r="D334" s="84" t="s">
        <v>31</v>
      </c>
      <c r="E334" s="85">
        <f t="shared" si="128"/>
        <v>50000</v>
      </c>
      <c r="F334" s="85">
        <f t="shared" si="128"/>
        <v>0</v>
      </c>
      <c r="G334" s="85">
        <f t="shared" si="128"/>
        <v>0</v>
      </c>
      <c r="H334" s="85">
        <f t="shared" si="128"/>
        <v>0</v>
      </c>
      <c r="I334" s="85"/>
      <c r="J334" s="85"/>
      <c r="K334" s="85"/>
      <c r="L334" s="85"/>
      <c r="M334" s="85"/>
      <c r="N334" s="87"/>
    </row>
    <row r="335" spans="1:14" s="70" customFormat="1" hidden="1" x14ac:dyDescent="0.25">
      <c r="A335" s="163">
        <v>322</v>
      </c>
      <c r="B335" s="164"/>
      <c r="C335" s="165"/>
      <c r="D335" s="84" t="s">
        <v>98</v>
      </c>
      <c r="E335" s="85">
        <f t="shared" si="128"/>
        <v>50000</v>
      </c>
      <c r="F335" s="85">
        <f t="shared" si="128"/>
        <v>0</v>
      </c>
      <c r="G335" s="85">
        <f t="shared" si="128"/>
        <v>0</v>
      </c>
      <c r="H335" s="85">
        <f t="shared" si="128"/>
        <v>0</v>
      </c>
      <c r="I335" s="85"/>
      <c r="J335" s="85"/>
      <c r="K335" s="85"/>
      <c r="L335" s="85"/>
      <c r="M335" s="85"/>
      <c r="N335" s="87"/>
    </row>
    <row r="336" spans="1:14" hidden="1" x14ac:dyDescent="0.25">
      <c r="A336" s="169">
        <v>3222</v>
      </c>
      <c r="B336" s="170"/>
      <c r="C336" s="171"/>
      <c r="D336" s="97" t="s">
        <v>100</v>
      </c>
      <c r="E336" s="98">
        <v>50000</v>
      </c>
      <c r="F336" s="98"/>
      <c r="G336" s="98"/>
      <c r="H336" s="98">
        <f>G336/7.5345</f>
        <v>0</v>
      </c>
      <c r="I336" s="98"/>
      <c r="J336" s="98"/>
      <c r="K336" s="98"/>
      <c r="L336" s="98"/>
      <c r="M336" s="98"/>
      <c r="N336" s="100"/>
    </row>
    <row r="337" spans="1:14" s="70" customFormat="1" ht="25.5" x14ac:dyDescent="0.25">
      <c r="A337" s="157" t="s">
        <v>162</v>
      </c>
      <c r="B337" s="158"/>
      <c r="C337" s="159"/>
      <c r="D337" s="90" t="s">
        <v>163</v>
      </c>
      <c r="E337" s="85" t="e">
        <f t="shared" ref="E337:H337" si="129">E338</f>
        <v>#REF!</v>
      </c>
      <c r="F337" s="85" t="e">
        <f t="shared" si="129"/>
        <v>#REF!</v>
      </c>
      <c r="G337" s="85" t="e">
        <f t="shared" si="129"/>
        <v>#REF!</v>
      </c>
      <c r="H337" s="85" t="e">
        <f t="shared" si="129"/>
        <v>#REF!</v>
      </c>
      <c r="I337" s="85">
        <v>1785.21</v>
      </c>
      <c r="J337" s="85">
        <v>12500</v>
      </c>
      <c r="K337" s="85">
        <v>12500</v>
      </c>
      <c r="L337" s="85">
        <v>12500</v>
      </c>
      <c r="M337" s="85">
        <v>12500</v>
      </c>
      <c r="N337" s="87"/>
    </row>
    <row r="338" spans="1:14" s="70" customFormat="1" x14ac:dyDescent="0.25">
      <c r="A338" s="160">
        <v>3</v>
      </c>
      <c r="B338" s="161"/>
      <c r="C338" s="162"/>
      <c r="D338" s="84" t="s">
        <v>29</v>
      </c>
      <c r="E338" s="85" t="e">
        <f>E339</f>
        <v>#REF!</v>
      </c>
      <c r="F338" s="85" t="e">
        <f>F339</f>
        <v>#REF!</v>
      </c>
      <c r="G338" s="85" t="e">
        <f>G339</f>
        <v>#REF!</v>
      </c>
      <c r="H338" s="85" t="e">
        <f>H339</f>
        <v>#REF!</v>
      </c>
      <c r="I338" s="85">
        <v>1785.21</v>
      </c>
      <c r="J338" s="85">
        <v>12500</v>
      </c>
      <c r="K338" s="85">
        <v>12500</v>
      </c>
      <c r="L338" s="85">
        <v>12500</v>
      </c>
      <c r="M338" s="85">
        <v>12500</v>
      </c>
      <c r="N338" s="87"/>
    </row>
    <row r="339" spans="1:14" s="70" customFormat="1" x14ac:dyDescent="0.25">
      <c r="A339" s="163">
        <v>32</v>
      </c>
      <c r="B339" s="164"/>
      <c r="C339" s="165"/>
      <c r="D339" s="84" t="s">
        <v>31</v>
      </c>
      <c r="E339" s="85" t="e">
        <f>#REF!+#REF!</f>
        <v>#REF!</v>
      </c>
      <c r="F339" s="85" t="e">
        <f>#REF!+#REF!</f>
        <v>#REF!</v>
      </c>
      <c r="G339" s="85" t="e">
        <f>#REF!+#REF!</f>
        <v>#REF!</v>
      </c>
      <c r="H339" s="85" t="e">
        <f>#REF!+#REF!</f>
        <v>#REF!</v>
      </c>
      <c r="I339" s="85">
        <v>1785.21</v>
      </c>
      <c r="J339" s="85">
        <v>12500</v>
      </c>
      <c r="K339" s="85">
        <v>12500</v>
      </c>
      <c r="L339" s="85">
        <v>12500</v>
      </c>
      <c r="M339" s="85">
        <v>12500</v>
      </c>
      <c r="N339" s="87"/>
    </row>
    <row r="340" spans="1:14" hidden="1" x14ac:dyDescent="0.25">
      <c r="A340" s="169">
        <v>3236</v>
      </c>
      <c r="B340" s="170"/>
      <c r="C340" s="171"/>
      <c r="D340" s="97" t="s">
        <v>105</v>
      </c>
      <c r="E340" s="98">
        <v>10000</v>
      </c>
      <c r="F340" s="98">
        <f t="shared" ref="F340" si="130">E340/7.5345</f>
        <v>1327.2280841462605</v>
      </c>
      <c r="G340" s="98">
        <v>10000</v>
      </c>
      <c r="H340" s="98">
        <f>G340/7.5345</f>
        <v>1327.2280841462605</v>
      </c>
      <c r="I340" s="98"/>
      <c r="J340" s="98"/>
      <c r="K340" s="98"/>
      <c r="L340" s="98"/>
      <c r="M340" s="98"/>
      <c r="N340" s="100"/>
    </row>
    <row r="341" spans="1:14" s="70" customFormat="1" x14ac:dyDescent="0.25">
      <c r="A341" s="157" t="s">
        <v>166</v>
      </c>
      <c r="B341" s="158"/>
      <c r="C341" s="159"/>
      <c r="D341" s="90" t="s">
        <v>175</v>
      </c>
      <c r="E341" s="85" t="e">
        <f t="shared" ref="E341:H341" si="131">E342</f>
        <v>#REF!</v>
      </c>
      <c r="F341" s="85" t="e">
        <f t="shared" si="131"/>
        <v>#REF!</v>
      </c>
      <c r="G341" s="85" t="e">
        <f t="shared" si="131"/>
        <v>#REF!</v>
      </c>
      <c r="H341" s="85" t="e">
        <f t="shared" si="131"/>
        <v>#REF!</v>
      </c>
      <c r="I341" s="85">
        <v>9559.02</v>
      </c>
      <c r="J341" s="85">
        <v>19500</v>
      </c>
      <c r="K341" s="85">
        <v>28200</v>
      </c>
      <c r="L341" s="85">
        <v>28200</v>
      </c>
      <c r="M341" s="85">
        <v>28200</v>
      </c>
      <c r="N341" s="87"/>
    </row>
    <row r="342" spans="1:14" s="70" customFormat="1" x14ac:dyDescent="0.25">
      <c r="A342" s="160">
        <v>3</v>
      </c>
      <c r="B342" s="161"/>
      <c r="C342" s="162"/>
      <c r="D342" s="84" t="s">
        <v>29</v>
      </c>
      <c r="E342" s="85" t="e">
        <f>E344</f>
        <v>#REF!</v>
      </c>
      <c r="F342" s="85" t="e">
        <f>F344</f>
        <v>#REF!</v>
      </c>
      <c r="G342" s="85" t="e">
        <f>G344</f>
        <v>#REF!</v>
      </c>
      <c r="H342" s="85" t="e">
        <f>H344</f>
        <v>#REF!</v>
      </c>
      <c r="I342" s="85">
        <v>9559.02</v>
      </c>
      <c r="J342" s="85">
        <v>19500</v>
      </c>
      <c r="K342" s="85">
        <v>28200</v>
      </c>
      <c r="L342" s="85">
        <v>28200</v>
      </c>
      <c r="M342" s="85">
        <v>28200</v>
      </c>
      <c r="N342" s="87"/>
    </row>
    <row r="343" spans="1:14" s="70" customFormat="1" x14ac:dyDescent="0.25">
      <c r="A343" s="82">
        <v>31</v>
      </c>
      <c r="B343" s="83"/>
      <c r="C343" s="84"/>
      <c r="D343" s="84" t="s">
        <v>217</v>
      </c>
      <c r="E343" s="85"/>
      <c r="F343" s="85"/>
      <c r="G343" s="85"/>
      <c r="H343" s="85"/>
      <c r="I343" s="85">
        <v>8220.16</v>
      </c>
      <c r="J343" s="85">
        <f>J342-J344</f>
        <v>19040</v>
      </c>
      <c r="K343" s="85">
        <v>27500</v>
      </c>
      <c r="L343" s="85">
        <v>27500</v>
      </c>
      <c r="M343" s="85">
        <v>27500</v>
      </c>
      <c r="N343" s="87"/>
    </row>
    <row r="344" spans="1:14" s="70" customFormat="1" x14ac:dyDescent="0.25">
      <c r="A344" s="163">
        <v>32</v>
      </c>
      <c r="B344" s="164"/>
      <c r="C344" s="165"/>
      <c r="D344" s="84" t="s">
        <v>31</v>
      </c>
      <c r="E344" s="85" t="e">
        <f>#REF!</f>
        <v>#REF!</v>
      </c>
      <c r="F344" s="85" t="e">
        <f>#REF!</f>
        <v>#REF!</v>
      </c>
      <c r="G344" s="85" t="e">
        <f>#REF!</f>
        <v>#REF!</v>
      </c>
      <c r="H344" s="85" t="e">
        <f>#REF!</f>
        <v>#REF!</v>
      </c>
      <c r="I344" s="85">
        <v>161.28</v>
      </c>
      <c r="J344" s="85">
        <v>460</v>
      </c>
      <c r="K344" s="85">
        <v>700</v>
      </c>
      <c r="L344" s="85">
        <v>700</v>
      </c>
      <c r="M344" s="85">
        <v>700</v>
      </c>
      <c r="N344" s="87"/>
    </row>
    <row r="345" spans="1:14" s="118" customFormat="1" ht="27.75" customHeight="1" x14ac:dyDescent="0.25">
      <c r="A345" s="166" t="s">
        <v>204</v>
      </c>
      <c r="B345" s="167"/>
      <c r="C345" s="168"/>
      <c r="D345" s="119" t="s">
        <v>205</v>
      </c>
      <c r="E345" s="116">
        <f t="shared" ref="E345:H348" si="132">E346</f>
        <v>0</v>
      </c>
      <c r="F345" s="116">
        <f t="shared" si="132"/>
        <v>0</v>
      </c>
      <c r="G345" s="116">
        <f t="shared" si="132"/>
        <v>0</v>
      </c>
      <c r="H345" s="116">
        <f t="shared" si="132"/>
        <v>0</v>
      </c>
      <c r="I345" s="116">
        <v>0</v>
      </c>
      <c r="J345" s="116">
        <v>888184.38</v>
      </c>
      <c r="K345" s="116">
        <v>888184.38</v>
      </c>
      <c r="L345" s="117">
        <v>0</v>
      </c>
      <c r="M345" s="117">
        <v>0</v>
      </c>
    </row>
    <row r="346" spans="1:14" s="70" customFormat="1" ht="15" customHeight="1" x14ac:dyDescent="0.25">
      <c r="A346" s="157" t="s">
        <v>86</v>
      </c>
      <c r="B346" s="158"/>
      <c r="C346" s="159"/>
      <c r="D346" s="90" t="s">
        <v>95</v>
      </c>
      <c r="E346" s="85">
        <f t="shared" si="132"/>
        <v>0</v>
      </c>
      <c r="F346" s="85">
        <f t="shared" si="132"/>
        <v>0</v>
      </c>
      <c r="G346" s="85">
        <f t="shared" si="132"/>
        <v>0</v>
      </c>
      <c r="H346" s="85">
        <f t="shared" si="132"/>
        <v>0</v>
      </c>
      <c r="I346" s="85">
        <v>0</v>
      </c>
      <c r="J346" s="85">
        <v>888184.38</v>
      </c>
      <c r="K346" s="85">
        <v>888184.38</v>
      </c>
      <c r="L346" s="86">
        <v>0</v>
      </c>
      <c r="M346" s="86">
        <v>0</v>
      </c>
      <c r="N346" s="87"/>
    </row>
    <row r="347" spans="1:14" s="70" customFormat="1" ht="25.5" x14ac:dyDescent="0.25">
      <c r="A347" s="160">
        <v>4</v>
      </c>
      <c r="B347" s="161"/>
      <c r="C347" s="162"/>
      <c r="D347" s="84" t="s">
        <v>32</v>
      </c>
      <c r="E347" s="85">
        <f t="shared" si="132"/>
        <v>0</v>
      </c>
      <c r="F347" s="85">
        <f t="shared" si="132"/>
        <v>0</v>
      </c>
      <c r="G347" s="85">
        <f t="shared" si="132"/>
        <v>0</v>
      </c>
      <c r="H347" s="85">
        <f t="shared" si="132"/>
        <v>0</v>
      </c>
      <c r="I347" s="85">
        <v>0</v>
      </c>
      <c r="J347" s="85">
        <v>888184.38</v>
      </c>
      <c r="K347" s="85">
        <v>888184.38</v>
      </c>
      <c r="L347" s="86">
        <v>0</v>
      </c>
      <c r="M347" s="86">
        <v>0</v>
      </c>
      <c r="N347" s="87"/>
    </row>
    <row r="348" spans="1:14" s="70" customFormat="1" ht="25.5" x14ac:dyDescent="0.25">
      <c r="A348" s="163">
        <v>45</v>
      </c>
      <c r="B348" s="164"/>
      <c r="C348" s="165"/>
      <c r="D348" s="84" t="s">
        <v>70</v>
      </c>
      <c r="E348" s="85">
        <f t="shared" si="132"/>
        <v>0</v>
      </c>
      <c r="F348" s="85">
        <f t="shared" si="132"/>
        <v>0</v>
      </c>
      <c r="G348" s="85">
        <f t="shared" si="132"/>
        <v>0</v>
      </c>
      <c r="H348" s="85">
        <f t="shared" si="132"/>
        <v>0</v>
      </c>
      <c r="I348" s="85">
        <v>0</v>
      </c>
      <c r="J348" s="85">
        <v>888184.38</v>
      </c>
      <c r="K348" s="85">
        <v>888184.38</v>
      </c>
      <c r="L348" s="86">
        <v>0</v>
      </c>
      <c r="M348" s="86">
        <v>0</v>
      </c>
      <c r="N348" s="87"/>
    </row>
    <row r="349" spans="1:14" x14ac:dyDescent="0.25">
      <c r="A349" s="100"/>
      <c r="B349" s="100"/>
      <c r="C349" s="100"/>
      <c r="D349" s="100"/>
      <c r="E349" s="100"/>
      <c r="F349" s="100"/>
      <c r="G349" s="100"/>
      <c r="H349" s="100"/>
      <c r="I349" s="100"/>
      <c r="J349" s="100"/>
      <c r="K349" s="100"/>
      <c r="L349" s="103"/>
      <c r="M349" s="103"/>
      <c r="N349" s="100"/>
    </row>
    <row r="350" spans="1:14" x14ac:dyDescent="0.25">
      <c r="A350" s="100"/>
      <c r="B350" s="100"/>
      <c r="C350" s="100"/>
      <c r="D350" s="100"/>
      <c r="E350" s="100"/>
      <c r="F350" s="100"/>
      <c r="G350" s="100"/>
      <c r="H350" s="100"/>
      <c r="I350" s="100"/>
      <c r="J350" s="100"/>
      <c r="K350" s="100"/>
      <c r="L350" s="103"/>
      <c r="M350" s="103"/>
      <c r="N350" s="100"/>
    </row>
    <row r="351" spans="1:14" x14ac:dyDescent="0.25">
      <c r="A351" s="100"/>
      <c r="B351" s="100"/>
      <c r="C351" s="100"/>
      <c r="D351" s="100"/>
      <c r="E351" s="100"/>
      <c r="F351" s="100"/>
      <c r="G351" s="100"/>
      <c r="H351" s="100"/>
      <c r="I351" s="100"/>
      <c r="J351" s="100"/>
      <c r="K351" s="100"/>
      <c r="L351" s="103"/>
      <c r="M351" s="103"/>
      <c r="N351" s="100"/>
    </row>
    <row r="352" spans="1:14" x14ac:dyDescent="0.25">
      <c r="B352" s="71" t="s">
        <v>222</v>
      </c>
    </row>
    <row r="354" spans="4:12" x14ac:dyDescent="0.25">
      <c r="D354" s="71" t="s">
        <v>206</v>
      </c>
      <c r="I354" s="71" t="s">
        <v>207</v>
      </c>
      <c r="L354" s="74" t="s">
        <v>208</v>
      </c>
    </row>
    <row r="355" spans="4:12" x14ac:dyDescent="0.25">
      <c r="D355" s="71" t="s">
        <v>209</v>
      </c>
      <c r="I355" s="71" t="s">
        <v>210</v>
      </c>
      <c r="L355" s="74" t="s">
        <v>211</v>
      </c>
    </row>
  </sheetData>
  <mergeCells count="333">
    <mergeCell ref="A10:C10"/>
    <mergeCell ref="A11:C11"/>
    <mergeCell ref="A12:C12"/>
    <mergeCell ref="A1:M1"/>
    <mergeCell ref="A3:M3"/>
    <mergeCell ref="A5:C5"/>
    <mergeCell ref="A7:C7"/>
    <mergeCell ref="A8:C8"/>
    <mergeCell ref="A9:C9"/>
    <mergeCell ref="A17:C17"/>
    <mergeCell ref="A18:C18"/>
    <mergeCell ref="A19:C19"/>
    <mergeCell ref="A20:C20"/>
    <mergeCell ref="A21:C21"/>
    <mergeCell ref="A13:C13"/>
    <mergeCell ref="A14:C14"/>
    <mergeCell ref="A15:C15"/>
    <mergeCell ref="A16:C16"/>
    <mergeCell ref="A27:C27"/>
    <mergeCell ref="A28:C28"/>
    <mergeCell ref="A29:C29"/>
    <mergeCell ref="A30:C30"/>
    <mergeCell ref="A22:C22"/>
    <mergeCell ref="A23:C23"/>
    <mergeCell ref="A24:C24"/>
    <mergeCell ref="A25:C25"/>
    <mergeCell ref="A26:C26"/>
    <mergeCell ref="A37:C37"/>
    <mergeCell ref="A38:C38"/>
    <mergeCell ref="A39:C39"/>
    <mergeCell ref="A40:C40"/>
    <mergeCell ref="A41:C41"/>
    <mergeCell ref="A31:C31"/>
    <mergeCell ref="A32:C32"/>
    <mergeCell ref="A33:C33"/>
    <mergeCell ref="A34:C34"/>
    <mergeCell ref="A35:C35"/>
    <mergeCell ref="A36:C36"/>
    <mergeCell ref="A48:C48"/>
    <mergeCell ref="A49:C49"/>
    <mergeCell ref="A50:C50"/>
    <mergeCell ref="A51:C51"/>
    <mergeCell ref="A52:C52"/>
    <mergeCell ref="A53:C53"/>
    <mergeCell ref="A42:C42"/>
    <mergeCell ref="A43:C43"/>
    <mergeCell ref="A44:C44"/>
    <mergeCell ref="A45:C45"/>
    <mergeCell ref="A46:C46"/>
    <mergeCell ref="A47:C47"/>
    <mergeCell ref="A60:C60"/>
    <mergeCell ref="A61:C61"/>
    <mergeCell ref="A62:C62"/>
    <mergeCell ref="A63:C63"/>
    <mergeCell ref="A64:C64"/>
    <mergeCell ref="A65:C65"/>
    <mergeCell ref="A54:C54"/>
    <mergeCell ref="A55:C55"/>
    <mergeCell ref="A56:C56"/>
    <mergeCell ref="A57:C57"/>
    <mergeCell ref="A58:C58"/>
    <mergeCell ref="A59:C59"/>
    <mergeCell ref="A78:C78"/>
    <mergeCell ref="A79:C79"/>
    <mergeCell ref="A80:C80"/>
    <mergeCell ref="A81:C81"/>
    <mergeCell ref="A76:C76"/>
    <mergeCell ref="A77:C77"/>
    <mergeCell ref="A66:C66"/>
    <mergeCell ref="A67:C67"/>
    <mergeCell ref="A68:C68"/>
    <mergeCell ref="A69:C69"/>
    <mergeCell ref="A74:C74"/>
    <mergeCell ref="A75:C75"/>
    <mergeCell ref="A70:C70"/>
    <mergeCell ref="A71:C71"/>
    <mergeCell ref="A72:C72"/>
    <mergeCell ref="A73:C73"/>
    <mergeCell ref="A88:C88"/>
    <mergeCell ref="A89:C89"/>
    <mergeCell ref="A90:C90"/>
    <mergeCell ref="A91:C91"/>
    <mergeCell ref="A92:C92"/>
    <mergeCell ref="A82:C82"/>
    <mergeCell ref="A83:C83"/>
    <mergeCell ref="A84:C84"/>
    <mergeCell ref="A85:C85"/>
    <mergeCell ref="A86:C86"/>
    <mergeCell ref="A87:C87"/>
    <mergeCell ref="A131:C131"/>
    <mergeCell ref="A132:C132"/>
    <mergeCell ref="A93:C93"/>
    <mergeCell ref="A94:C94"/>
    <mergeCell ref="A95:C95"/>
    <mergeCell ref="A104:C104"/>
    <mergeCell ref="A107:C107"/>
    <mergeCell ref="A108:C108"/>
    <mergeCell ref="A96:C96"/>
    <mergeCell ref="A97:C97"/>
    <mergeCell ref="A98:C98"/>
    <mergeCell ref="A99:C99"/>
    <mergeCell ref="A101:C101"/>
    <mergeCell ref="A102:C102"/>
    <mergeCell ref="A100:C100"/>
    <mergeCell ref="A127:C127"/>
    <mergeCell ref="A128:C128"/>
    <mergeCell ref="A129:C129"/>
    <mergeCell ref="A130:C130"/>
    <mergeCell ref="A115:C115"/>
    <mergeCell ref="A118:C118"/>
    <mergeCell ref="A111:C111"/>
    <mergeCell ref="A112:C112"/>
    <mergeCell ref="A113:C113"/>
    <mergeCell ref="A109:C109"/>
    <mergeCell ref="A110:C110"/>
    <mergeCell ref="A123:C123"/>
    <mergeCell ref="A124:C124"/>
    <mergeCell ref="A125:C125"/>
    <mergeCell ref="A126:C126"/>
    <mergeCell ref="A114:C114"/>
    <mergeCell ref="A119:C119"/>
    <mergeCell ref="A120:C120"/>
    <mergeCell ref="A121:C121"/>
    <mergeCell ref="A122:C122"/>
    <mergeCell ref="A133:C133"/>
    <mergeCell ref="A134:C134"/>
    <mergeCell ref="A135:C135"/>
    <mergeCell ref="A144:C144"/>
    <mergeCell ref="A145:C145"/>
    <mergeCell ref="A142:C142"/>
    <mergeCell ref="A143:C143"/>
    <mergeCell ref="A137:C137"/>
    <mergeCell ref="A138:C138"/>
    <mergeCell ref="A139:C139"/>
    <mergeCell ref="A140:C140"/>
    <mergeCell ref="A141:C141"/>
    <mergeCell ref="A136:C136"/>
    <mergeCell ref="A161:C161"/>
    <mergeCell ref="A162:C162"/>
    <mergeCell ref="A163:C163"/>
    <mergeCell ref="A164:C164"/>
    <mergeCell ref="A165:C165"/>
    <mergeCell ref="A166:C166"/>
    <mergeCell ref="A146:C146"/>
    <mergeCell ref="A154:C154"/>
    <mergeCell ref="A155:C155"/>
    <mergeCell ref="A156:C156"/>
    <mergeCell ref="A157:C157"/>
    <mergeCell ref="A158:C158"/>
    <mergeCell ref="A173:C173"/>
    <mergeCell ref="A174:C174"/>
    <mergeCell ref="A175:C175"/>
    <mergeCell ref="A176:C176"/>
    <mergeCell ref="A177:C177"/>
    <mergeCell ref="A178:C178"/>
    <mergeCell ref="A167:C167"/>
    <mergeCell ref="A168:C168"/>
    <mergeCell ref="A169:C169"/>
    <mergeCell ref="A170:C170"/>
    <mergeCell ref="A171:C171"/>
    <mergeCell ref="A172:C172"/>
    <mergeCell ref="A186:C186"/>
    <mergeCell ref="A187:C187"/>
    <mergeCell ref="A188:C188"/>
    <mergeCell ref="A189:C189"/>
    <mergeCell ref="A191:C191"/>
    <mergeCell ref="A185:C185"/>
    <mergeCell ref="A179:C179"/>
    <mergeCell ref="A180:C180"/>
    <mergeCell ref="A181:C181"/>
    <mergeCell ref="A182:C182"/>
    <mergeCell ref="A183:C183"/>
    <mergeCell ref="A184:C184"/>
    <mergeCell ref="A198:C198"/>
    <mergeCell ref="A199:C199"/>
    <mergeCell ref="A200:C200"/>
    <mergeCell ref="A201:C201"/>
    <mergeCell ref="A202:C202"/>
    <mergeCell ref="A203:C203"/>
    <mergeCell ref="A192:C192"/>
    <mergeCell ref="A193:C193"/>
    <mergeCell ref="A194:C194"/>
    <mergeCell ref="A195:C195"/>
    <mergeCell ref="A196:C196"/>
    <mergeCell ref="A197:C197"/>
    <mergeCell ref="A210:C210"/>
    <mergeCell ref="A211:C211"/>
    <mergeCell ref="A212:C212"/>
    <mergeCell ref="A214:C214"/>
    <mergeCell ref="A215:C215"/>
    <mergeCell ref="A204:C204"/>
    <mergeCell ref="A205:C205"/>
    <mergeCell ref="A206:C206"/>
    <mergeCell ref="A207:C207"/>
    <mergeCell ref="A208:C208"/>
    <mergeCell ref="A209:C209"/>
    <mergeCell ref="A222:C222"/>
    <mergeCell ref="A223:C223"/>
    <mergeCell ref="A224:C224"/>
    <mergeCell ref="A225:C225"/>
    <mergeCell ref="A226:C226"/>
    <mergeCell ref="A227:C227"/>
    <mergeCell ref="A216:C216"/>
    <mergeCell ref="A217:C217"/>
    <mergeCell ref="A218:C218"/>
    <mergeCell ref="A219:C219"/>
    <mergeCell ref="A220:C220"/>
    <mergeCell ref="A221:C221"/>
    <mergeCell ref="A234:C234"/>
    <mergeCell ref="A235:C235"/>
    <mergeCell ref="A236:C236"/>
    <mergeCell ref="A237:C237"/>
    <mergeCell ref="A238:C238"/>
    <mergeCell ref="A239:C239"/>
    <mergeCell ref="A228:C228"/>
    <mergeCell ref="A229:C229"/>
    <mergeCell ref="A230:C230"/>
    <mergeCell ref="A231:C231"/>
    <mergeCell ref="A232:C232"/>
    <mergeCell ref="A233:C233"/>
    <mergeCell ref="A248:C248"/>
    <mergeCell ref="A249:C249"/>
    <mergeCell ref="A250:C250"/>
    <mergeCell ref="A251:C251"/>
    <mergeCell ref="A246:C246"/>
    <mergeCell ref="A247:C247"/>
    <mergeCell ref="A240:C240"/>
    <mergeCell ref="A241:C241"/>
    <mergeCell ref="A242:C242"/>
    <mergeCell ref="A243:C243"/>
    <mergeCell ref="A244:C244"/>
    <mergeCell ref="A245:C245"/>
    <mergeCell ref="A258:C258"/>
    <mergeCell ref="A259:C259"/>
    <mergeCell ref="A260:C260"/>
    <mergeCell ref="A261:C261"/>
    <mergeCell ref="A262:C262"/>
    <mergeCell ref="A263:C263"/>
    <mergeCell ref="A252:C252"/>
    <mergeCell ref="A253:C253"/>
    <mergeCell ref="A254:C254"/>
    <mergeCell ref="A255:C255"/>
    <mergeCell ref="A256:C256"/>
    <mergeCell ref="A257:C257"/>
    <mergeCell ref="A269:C269"/>
    <mergeCell ref="A270:C270"/>
    <mergeCell ref="A271:C271"/>
    <mergeCell ref="A272:C272"/>
    <mergeCell ref="A273:C273"/>
    <mergeCell ref="A264:C264"/>
    <mergeCell ref="A265:C265"/>
    <mergeCell ref="A266:C266"/>
    <mergeCell ref="A267:C267"/>
    <mergeCell ref="A268:C268"/>
    <mergeCell ref="A278:C278"/>
    <mergeCell ref="A279:C279"/>
    <mergeCell ref="A280:C280"/>
    <mergeCell ref="A281:C281"/>
    <mergeCell ref="A282:C282"/>
    <mergeCell ref="A274:C274"/>
    <mergeCell ref="A275:C275"/>
    <mergeCell ref="A276:C276"/>
    <mergeCell ref="A277:C277"/>
    <mergeCell ref="A290:C290"/>
    <mergeCell ref="A291:C291"/>
    <mergeCell ref="A292:C292"/>
    <mergeCell ref="A293:C293"/>
    <mergeCell ref="A294:C294"/>
    <mergeCell ref="A295:C295"/>
    <mergeCell ref="A283:C283"/>
    <mergeCell ref="A285:C285"/>
    <mergeCell ref="A286:C286"/>
    <mergeCell ref="A287:C287"/>
    <mergeCell ref="A288:C288"/>
    <mergeCell ref="A289:C289"/>
    <mergeCell ref="A300:C300"/>
    <mergeCell ref="A301:C301"/>
    <mergeCell ref="A302:C302"/>
    <mergeCell ref="A305:C305"/>
    <mergeCell ref="A307:C307"/>
    <mergeCell ref="A308:C308"/>
    <mergeCell ref="A304:C304"/>
    <mergeCell ref="A296:C296"/>
    <mergeCell ref="A297:C297"/>
    <mergeCell ref="A298:C298"/>
    <mergeCell ref="A299:C299"/>
    <mergeCell ref="A317:C317"/>
    <mergeCell ref="A318:C318"/>
    <mergeCell ref="A319:C319"/>
    <mergeCell ref="A320:C320"/>
    <mergeCell ref="A321:C321"/>
    <mergeCell ref="A303:C303"/>
    <mergeCell ref="A313:C313"/>
    <mergeCell ref="A314:C314"/>
    <mergeCell ref="A315:C315"/>
    <mergeCell ref="A316:C316"/>
    <mergeCell ref="A311:C311"/>
    <mergeCell ref="A312:C312"/>
    <mergeCell ref="A309:C309"/>
    <mergeCell ref="A310:C310"/>
    <mergeCell ref="A330:C330"/>
    <mergeCell ref="A331:C331"/>
    <mergeCell ref="A332:C332"/>
    <mergeCell ref="A322:C322"/>
    <mergeCell ref="A323:C323"/>
    <mergeCell ref="A324:C324"/>
    <mergeCell ref="A325:C325"/>
    <mergeCell ref="A326:C326"/>
    <mergeCell ref="A327:C327"/>
    <mergeCell ref="A346:C346"/>
    <mergeCell ref="A347:C347"/>
    <mergeCell ref="A348:C348"/>
    <mergeCell ref="A105:C105"/>
    <mergeCell ref="A106:C106"/>
    <mergeCell ref="A103:C103"/>
    <mergeCell ref="A213:C213"/>
    <mergeCell ref="A306:C306"/>
    <mergeCell ref="A116:C116"/>
    <mergeCell ref="A117:C117"/>
    <mergeCell ref="A339:C339"/>
    <mergeCell ref="A340:C340"/>
    <mergeCell ref="A341:C341"/>
    <mergeCell ref="A342:C342"/>
    <mergeCell ref="A344:C344"/>
    <mergeCell ref="A345:C345"/>
    <mergeCell ref="A333:C333"/>
    <mergeCell ref="A334:C334"/>
    <mergeCell ref="A335:C335"/>
    <mergeCell ref="A336:C336"/>
    <mergeCell ref="A337:C337"/>
    <mergeCell ref="A338:C338"/>
    <mergeCell ref="A328:C328"/>
    <mergeCell ref="A329:C329"/>
  </mergeCells>
  <pageMargins left="0.7" right="0.7" top="0.75" bottom="0.75" header="0.3" footer="0.3"/>
  <pageSetup paperSize="9" scale="43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3</vt:i4>
      </vt:variant>
    </vt:vector>
  </HeadingPairs>
  <TitlesOfParts>
    <vt:vector size="7" baseType="lpstr">
      <vt:lpstr> Sažetak</vt:lpstr>
      <vt:lpstr> Račun prihoda i rashoda</vt:lpstr>
      <vt:lpstr> Račun financiranja</vt:lpstr>
      <vt:lpstr>Posebni dio</vt:lpstr>
      <vt:lpstr>' Račun financiranja'!Podrucje_ispisa</vt:lpstr>
      <vt:lpstr>' Račun prihoda i rashoda'!Podrucje_ispisa</vt:lpstr>
      <vt:lpstr>' Sažetak'!Podrucje_ispisa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2026-02-19T11:08:45Z</dcterms:modified>
</cp:coreProperties>
</file>